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aneación\Documents\PLANEACIÓN\2026\Proyectos PA 2026\1er trimestre\"/>
    </mc:Choice>
  </mc:AlternateContent>
  <xr:revisionPtr revIDLastSave="0" documentId="13_ncr:1_{602CA62D-400A-46D2-A48D-C740AE57FC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IR 1" sheetId="2" r:id="rId1"/>
    <sheet name="Proyecto 1" sheetId="1" r:id="rId2"/>
    <sheet name="MIR 2" sheetId="3" r:id="rId3"/>
    <sheet name="Proyecto 2" sheetId="4" r:id="rId4"/>
    <sheet name="MIR 3" sheetId="5" r:id="rId5"/>
    <sheet name="Proyecto 3" sheetId="6" r:id="rId6"/>
    <sheet name="MIR 4" sheetId="7" r:id="rId7"/>
    <sheet name="Proyecto 4" sheetId="8" r:id="rId8"/>
    <sheet name="MIR 5" sheetId="9" r:id="rId9"/>
    <sheet name="Proyecto 5" sheetId="10" r:id="rId10"/>
    <sheet name="MIR 6" sheetId="11" r:id="rId11"/>
    <sheet name="Proyecto 6" sheetId="12" r:id="rId12"/>
    <sheet name="MIR 7" sheetId="13" r:id="rId13"/>
    <sheet name="Proyecto 7" sheetId="14" r:id="rId14"/>
  </sheets>
  <externalReferences>
    <externalReference r:id="rId15"/>
    <externalReference r:id="rId16"/>
  </externalReferences>
  <definedNames>
    <definedName name="_xlnm.Print_Area" localSheetId="0">'MIR 1'!$A$1:$F$31</definedName>
    <definedName name="_xlnm.Print_Area" localSheetId="1">'Proyecto 1'!$A$1:$N$24</definedName>
    <definedName name="_xlnm.Print_Area" localSheetId="3">'Proyecto 2'!$A$1:$N$17</definedName>
    <definedName name="_xlnm.Print_Area" localSheetId="5">'Proyecto 3'!$A$1:$N$16</definedName>
    <definedName name="_xlnm.Print_Area" localSheetId="7">'Proyecto 4'!$A$1:$N$20</definedName>
    <definedName name="_xlnm.Print_Area" localSheetId="9">'Proyecto 5'!$A$1:$N$20</definedName>
    <definedName name="_xlnm.Print_Area" localSheetId="11">'Proyecto 6'!$A$1:$N$13</definedName>
    <definedName name="_xlnm.Print_Area" localSheetId="13">'Proyecto 7'!$A$1:$N$26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29" i="1"/>
  <c r="E28" i="1"/>
  <c r="D28" i="1"/>
  <c r="K27" i="1"/>
  <c r="J27" i="1"/>
  <c r="I27" i="1"/>
  <c r="H27" i="1"/>
  <c r="G27" i="1"/>
  <c r="F27" i="1"/>
  <c r="D27" i="1"/>
  <c r="K28" i="14"/>
  <c r="J28" i="14"/>
  <c r="I28" i="14"/>
  <c r="H28" i="14"/>
  <c r="G28" i="14"/>
  <c r="F28" i="14"/>
  <c r="E28" i="14"/>
  <c r="D28" i="14"/>
  <c r="C28" i="14"/>
  <c r="K15" i="12"/>
  <c r="J15" i="12"/>
  <c r="I15" i="12"/>
  <c r="H15" i="12"/>
  <c r="G15" i="12"/>
  <c r="F15" i="12"/>
  <c r="E15" i="12"/>
  <c r="D15" i="12"/>
  <c r="C15" i="12"/>
  <c r="K22" i="10"/>
  <c r="J22" i="10"/>
  <c r="I22" i="10"/>
  <c r="H22" i="10"/>
  <c r="G22" i="10"/>
  <c r="F22" i="10"/>
  <c r="E22" i="10"/>
  <c r="D22" i="10"/>
  <c r="C22" i="10"/>
  <c r="K22" i="8"/>
  <c r="J22" i="8"/>
  <c r="I22" i="8"/>
  <c r="H22" i="8"/>
  <c r="G22" i="8"/>
  <c r="F22" i="8"/>
  <c r="E22" i="8"/>
  <c r="D22" i="8"/>
  <c r="C22" i="8"/>
  <c r="K18" i="6"/>
  <c r="J18" i="6"/>
  <c r="I18" i="6"/>
  <c r="H18" i="6"/>
  <c r="G18" i="6"/>
  <c r="F18" i="6"/>
  <c r="E18" i="6"/>
  <c r="D18" i="6"/>
  <c r="C18" i="6"/>
  <c r="K19" i="4"/>
  <c r="J19" i="4"/>
  <c r="I19" i="4"/>
  <c r="H19" i="4"/>
  <c r="G19" i="4"/>
  <c r="F19" i="4"/>
  <c r="E19" i="4"/>
  <c r="D19" i="4"/>
  <c r="C19" i="4"/>
  <c r="K26" i="1"/>
  <c r="J26" i="1"/>
  <c r="I26" i="1"/>
  <c r="H26" i="1"/>
  <c r="G26" i="1"/>
  <c r="F26" i="1"/>
  <c r="E26" i="1"/>
  <c r="D26" i="1"/>
  <c r="C37" i="13"/>
  <c r="C36" i="13"/>
  <c r="C35" i="13"/>
  <c r="C34" i="13"/>
  <c r="C33" i="13"/>
  <c r="C32" i="13"/>
  <c r="C31" i="13"/>
  <c r="C30" i="13"/>
  <c r="C29" i="13"/>
  <c r="C27" i="13"/>
  <c r="C20" i="11"/>
  <c r="C19" i="11"/>
  <c r="B20" i="11"/>
  <c r="B19" i="11"/>
  <c r="C31" i="9"/>
  <c r="C30" i="9"/>
  <c r="C29" i="9"/>
  <c r="C28" i="9"/>
  <c r="C27" i="9"/>
  <c r="C26" i="9"/>
  <c r="C25" i="9"/>
  <c r="C31" i="7"/>
  <c r="C30" i="7"/>
  <c r="C29" i="7"/>
  <c r="C28" i="7"/>
  <c r="C27" i="7"/>
  <c r="J16" i="8"/>
  <c r="F16" i="8"/>
  <c r="F14" i="8"/>
  <c r="D12" i="8"/>
  <c r="C23" i="5"/>
  <c r="C22" i="5"/>
  <c r="C21" i="5"/>
  <c r="C19" i="5"/>
  <c r="C24" i="3"/>
  <c r="C23" i="3"/>
  <c r="C22" i="3"/>
  <c r="C21" i="3"/>
  <c r="C20" i="3"/>
  <c r="C21" i="2"/>
  <c r="C31" i="2"/>
  <c r="C30" i="2"/>
  <c r="C29" i="2"/>
  <c r="C28" i="2"/>
  <c r="C27" i="2"/>
  <c r="C26" i="2"/>
  <c r="C25" i="2"/>
  <c r="C24" i="2"/>
  <c r="C23" i="2"/>
  <c r="C22" i="2"/>
  <c r="J23" i="1"/>
  <c r="B31" i="2"/>
  <c r="B30" i="2"/>
  <c r="B29" i="2"/>
  <c r="B28" i="2"/>
  <c r="B27" i="2"/>
  <c r="B26" i="2"/>
  <c r="B25" i="2"/>
  <c r="B24" i="2"/>
  <c r="B23" i="2"/>
  <c r="B22" i="2"/>
  <c r="B21" i="2"/>
  <c r="C20" i="2"/>
  <c r="B20" i="2"/>
  <c r="C19" i="2"/>
  <c r="B19" i="2"/>
  <c r="C18" i="2"/>
  <c r="B18" i="2"/>
  <c r="B17" i="2"/>
  <c r="L24" i="1"/>
  <c r="L20" i="1"/>
  <c r="L19" i="1"/>
  <c r="L18" i="1"/>
  <c r="L16" i="1"/>
  <c r="C10" i="1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E27" i="1" l="1"/>
  <c r="C20" i="8"/>
  <c r="C19" i="8"/>
  <c r="C18" i="8"/>
  <c r="C17" i="8"/>
  <c r="C16" i="8"/>
  <c r="C15" i="8"/>
  <c r="C14" i="8"/>
  <c r="C13" i="8"/>
  <c r="C12" i="8"/>
  <c r="C11" i="8"/>
  <c r="C10" i="8"/>
  <c r="C20" i="10" l="1"/>
  <c r="C19" i="10"/>
  <c r="C18" i="10"/>
  <c r="C17" i="10"/>
  <c r="C16" i="10"/>
  <c r="C15" i="10"/>
  <c r="C14" i="10"/>
  <c r="C13" i="10"/>
  <c r="C12" i="10"/>
  <c r="C11" i="10"/>
  <c r="C10" i="10"/>
  <c r="C16" i="6"/>
  <c r="C15" i="6"/>
  <c r="C14" i="6"/>
  <c r="C13" i="6"/>
  <c r="C12" i="6"/>
  <c r="C11" i="6"/>
  <c r="C10" i="6"/>
  <c r="C17" i="4"/>
  <c r="C16" i="4"/>
  <c r="C15" i="4"/>
  <c r="C14" i="4"/>
  <c r="C13" i="4"/>
  <c r="C12" i="4"/>
  <c r="C11" i="4"/>
  <c r="C10" i="4"/>
  <c r="C24" i="1" l="1"/>
  <c r="C23" i="1"/>
  <c r="C22" i="1"/>
  <c r="L22" i="1" s="1"/>
  <c r="C21" i="1"/>
  <c r="C20" i="1"/>
  <c r="C19" i="1"/>
  <c r="C18" i="1"/>
  <c r="C17" i="1"/>
  <c r="C16" i="1"/>
  <c r="C15" i="1"/>
  <c r="C14" i="1"/>
  <c r="C26" i="1" s="1"/>
  <c r="C27" i="1" s="1"/>
  <c r="C13" i="1"/>
  <c r="C12" i="1"/>
  <c r="C11" i="1"/>
  <c r="C28" i="13" l="1"/>
  <c r="C26" i="13"/>
  <c r="C21" i="13"/>
  <c r="C20" i="13"/>
  <c r="C19" i="13"/>
  <c r="C18" i="13"/>
  <c r="C17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1" i="13"/>
  <c r="B20" i="13"/>
  <c r="B19" i="13"/>
  <c r="B18" i="13"/>
  <c r="B17" i="13"/>
  <c r="C26" i="7" l="1"/>
  <c r="B31" i="7"/>
  <c r="B30" i="7"/>
  <c r="B29" i="7"/>
  <c r="B28" i="7"/>
  <c r="B27" i="7"/>
  <c r="B26" i="7"/>
  <c r="C21" i="7"/>
  <c r="C20" i="7"/>
  <c r="C19" i="7"/>
  <c r="C18" i="7"/>
  <c r="C17" i="7"/>
  <c r="B21" i="7"/>
  <c r="B20" i="7"/>
  <c r="B19" i="7"/>
  <c r="B18" i="7"/>
  <c r="B17" i="7"/>
  <c r="L14" i="1" l="1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11" i="12" l="1"/>
  <c r="C13" i="12"/>
  <c r="L13" i="12" s="1"/>
  <c r="C12" i="12"/>
  <c r="L12" i="12" s="1"/>
  <c r="C11" i="12"/>
  <c r="C10" i="12"/>
  <c r="L10" i="12" s="1"/>
  <c r="L20" i="10"/>
  <c r="L19" i="10"/>
  <c r="L18" i="10"/>
  <c r="L17" i="10"/>
  <c r="L16" i="10"/>
  <c r="L15" i="10"/>
  <c r="L14" i="10"/>
  <c r="L13" i="10"/>
  <c r="L11" i="10"/>
  <c r="L10" i="10"/>
  <c r="L12" i="10"/>
  <c r="L20" i="8" l="1"/>
  <c r="L19" i="8"/>
  <c r="L18" i="8"/>
  <c r="L17" i="8"/>
  <c r="L16" i="8"/>
  <c r="L15" i="8"/>
  <c r="L14" i="8"/>
  <c r="L13" i="8"/>
  <c r="L12" i="8"/>
  <c r="L11" i="8"/>
  <c r="L10" i="8"/>
  <c r="C20" i="5" l="1"/>
  <c r="C18" i="5"/>
  <c r="C17" i="5"/>
  <c r="B23" i="5"/>
  <c r="B22" i="5"/>
  <c r="B21" i="5"/>
  <c r="B20" i="5"/>
  <c r="B19" i="5"/>
  <c r="B18" i="5"/>
  <c r="B17" i="5"/>
  <c r="L16" i="6"/>
  <c r="L15" i="6"/>
  <c r="L14" i="6"/>
  <c r="L13" i="6"/>
  <c r="L12" i="6"/>
  <c r="L11" i="6"/>
  <c r="C18" i="3" l="1"/>
  <c r="C17" i="3"/>
  <c r="C19" i="3"/>
  <c r="B24" i="3"/>
  <c r="B23" i="3"/>
  <c r="B22" i="3"/>
  <c r="B21" i="3"/>
  <c r="B20" i="3"/>
  <c r="B19" i="3"/>
  <c r="L23" i="1" l="1"/>
  <c r="L21" i="1"/>
  <c r="L17" i="1"/>
  <c r="L15" i="1"/>
  <c r="L13" i="1"/>
  <c r="L12" i="1"/>
  <c r="L11" i="1"/>
  <c r="L10" i="1"/>
  <c r="L15" i="4" l="1"/>
  <c r="L10" i="4"/>
  <c r="C18" i="11" l="1"/>
  <c r="C17" i="11"/>
  <c r="B18" i="11"/>
  <c r="B17" i="11"/>
  <c r="C24" i="9"/>
  <c r="B31" i="9"/>
  <c r="B30" i="9"/>
  <c r="B29" i="9"/>
  <c r="B28" i="9"/>
  <c r="B27" i="9"/>
  <c r="B26" i="9"/>
  <c r="B25" i="9"/>
  <c r="B24" i="9"/>
  <c r="C19" i="9"/>
  <c r="C18" i="9"/>
  <c r="C17" i="9"/>
  <c r="B19" i="9"/>
  <c r="B18" i="9"/>
  <c r="B17" i="9"/>
  <c r="B18" i="3" l="1"/>
  <c r="B17" i="3"/>
  <c r="L17" i="4" l="1"/>
  <c r="L16" i="4"/>
  <c r="L13" i="4"/>
  <c r="L10" i="6" l="1"/>
  <c r="B16" i="5"/>
  <c r="L14" i="4" l="1"/>
  <c r="L12" i="4"/>
  <c r="L11" i="4"/>
  <c r="B16" i="3"/>
</calcChain>
</file>

<file path=xl/sharedStrings.xml><?xml version="1.0" encoding="utf-8"?>
<sst xmlns="http://schemas.openxmlformats.org/spreadsheetml/2006/main" count="920" uniqueCount="474">
  <si>
    <t>PROYECTO 01: ATENCIÓN A LA DEMANDA, COBERTURA Y EQUIDAD</t>
  </si>
  <si>
    <t>CECyTE - EMSaD TLAXCALA</t>
  </si>
  <si>
    <t>PROPÓSITO</t>
  </si>
  <si>
    <t>INDICADOR</t>
  </si>
  <si>
    <t>CONCEPTOS</t>
  </si>
  <si>
    <t>RESUMEN NARRATIVO</t>
  </si>
  <si>
    <t>META ANUAL</t>
  </si>
  <si>
    <t>CUMPLIMIENTO ANUAL</t>
  </si>
  <si>
    <t>UNIDAD DE MEDIDA</t>
  </si>
  <si>
    <t>P</t>
  </si>
  <si>
    <t>C</t>
  </si>
  <si>
    <t>COMPONENTE 1</t>
  </si>
  <si>
    <t>ACTIVIDADES</t>
  </si>
  <si>
    <t>1.2. Coordinar la impartición del curso propedéutico y evaluación post test a estudiantes de nuevo ingreso.</t>
  </si>
  <si>
    <t>COMPONENTE 2</t>
  </si>
  <si>
    <t>ALINEACIÓN DEL PND</t>
  </si>
  <si>
    <t>Ramo:</t>
  </si>
  <si>
    <t>2. Bienestar</t>
  </si>
  <si>
    <t>Objetivo:</t>
  </si>
  <si>
    <t>2.2. Garantizar el derecho a la Educación laica, gratuita, incluyente, pertinente y de calidad en todos los tipos, niveles y modalidades del Sistema Educativo Nacional y para todas las personas</t>
  </si>
  <si>
    <t>Estrategia:</t>
  </si>
  <si>
    <t>2.2.2  Elevar la calidad y pertinencia de la Educación en todos los tipos, niveles y modalidades del Sistema Educativo Nacional, considerando la accesibilidad Universal y partiendo de las necesidades primordiales de la población y de la comunidad.</t>
  </si>
  <si>
    <t>Línea de acción:</t>
  </si>
  <si>
    <t>Garantizar la Educación en todos los niveles educativos cumpliendo el principio de equidad</t>
  </si>
  <si>
    <t>ALINEACIÓN DE PROSEDU</t>
  </si>
  <si>
    <t>1. Garantizar el derecho de la Población en México a una educación equitativa, inclusiva, intercultural e integral, que tenga como eje principal el interés superior de las niñas, niños, adolescentes y jóvenes.</t>
  </si>
  <si>
    <t>1.1 Ampliar las oportunidades educativas para cerrar las brechas sociales y reducir las desigualdades regionales.</t>
  </si>
  <si>
    <t>1.1.8 Incentivar la acreditación de conocimientos adquiridos a partir de la experiencia laboral, la formación para el trabajo o de forma autodidacta, en condiciones de igualdad y equidad, mediante el Reconocimiento de Saberes Adquiridos en apego a la normatividad específica para cada nivel educativo.</t>
  </si>
  <si>
    <t>Proyecto:</t>
  </si>
  <si>
    <t>PROYECTO 1: ATENCIÓN A LA DEMANDA, COBERTURA Y EQUIDAD</t>
  </si>
  <si>
    <t>Jerarquía de</t>
  </si>
  <si>
    <t>Matriz de marco lógico</t>
  </si>
  <si>
    <t>objetivos</t>
  </si>
  <si>
    <t>Resumen narrativo</t>
  </si>
  <si>
    <t>Indicadores de desempeño</t>
  </si>
  <si>
    <t xml:space="preserve">calculo de indicador </t>
  </si>
  <si>
    <t>Fuentes y medios de verificación</t>
  </si>
  <si>
    <t>Supuestos</t>
  </si>
  <si>
    <t>1. Fin (Impacto)</t>
  </si>
  <si>
    <t>2. Propósito (Resultados)</t>
  </si>
  <si>
    <t>3. Componentes (Productos y Servicios)</t>
  </si>
  <si>
    <t>4. Actividades (Acciones y Procesos)</t>
  </si>
  <si>
    <t>Los estudiantes con evaluación diagnóstica detectan sus oportunidades de mejora en su formación académica</t>
  </si>
  <si>
    <t>Los estudiantes que cursan el propedéutico tienen mejor rendimiento escolar en EMSaD al ingresar</t>
  </si>
  <si>
    <t>Los estudiantes reciben mejor educación al tener clases con material didáctio adecuado para su formación</t>
  </si>
  <si>
    <t>2.2.3 Revisar los Planes y Programas de estudio en todos los tipos y Niveles del Sistema Educativo Nacional, promoviendo la educación sostenible, artística, científica, tecnológica, financiera, ambiental, sexual, cívica, indígena, intercultural y comunitaria, que garanticen el derecho a la igualdad de género, la no discriminación y la eliminación de la violencia.</t>
  </si>
  <si>
    <t>Generar Planes y Programas de estudio pertinentes para los estudiantes y lo que necesita la sociedad</t>
  </si>
  <si>
    <t>2.- Garantizar el derecho de la población en México a una educación de excelencia, pertinente y relevante en los diferentes tipos, niveles y modalidades del Sistema Educativo</t>
  </si>
  <si>
    <t>2.1 Garantizar que los planes y programas de estudio sean pertinentes a los desafíos del siglo XXI y permitan a las niñas, niños, adolescentes y jóvenes adquirir las habilidades y conocimientos para su desarrollo integral.</t>
  </si>
  <si>
    <t>2.1.2 Adecuar los planes y programas de estudio para garantizar su pertinencia y relevancia, con especial atención a la diversidad étnica, cultural y lingüística del país, así como con perspectiva de género y considerando las necesidadades de las personas con discapacidad</t>
  </si>
  <si>
    <t>PROYECTO 2: EDUCACIÓN PERTINENTE Y DE EXCELENCIA</t>
  </si>
  <si>
    <t>Contribuir a la actualización de programas de estudio con base en el entorno donde se encuentren y el avance que tengan los niveles educativos en el Estado.</t>
  </si>
  <si>
    <t>Programa de actualización de planes y Programas de Estudio a nivel Estatal, operado</t>
  </si>
  <si>
    <t>Programa Académico del Colegio realizado</t>
  </si>
  <si>
    <t>Programa Académico del Colegio Realizado</t>
  </si>
  <si>
    <t>Los docentes y directivos mejoran sus planes y programas de estudio mediante las academias transversales</t>
  </si>
  <si>
    <t>Los docentes y directivos mejoran sus planes y programas de estudio mediante las academias estatales</t>
  </si>
  <si>
    <t>Los docentes y directivos mejoran sus planes y programas de estudio por los aprendizajes en reuniones nacionales</t>
  </si>
  <si>
    <t>PROYECTO 02: EDUCACIÓN PERTINENTE Y DE EXCELENCIA</t>
  </si>
  <si>
    <t>Los Programas académicos alcanzan la concreción curricular del Colegio mediante el Modelo de Educación Media Superior</t>
  </si>
  <si>
    <t>Porcentaje de Programas Académicos realizados</t>
  </si>
  <si>
    <t>2.2.4 Fortalecer la profesionalización del personal docente, a través del impulso y mejora de los procesos de formación, capacitación y actualización, mediante evaluaciones diagnósticas, y de los procesos de selección para la admisión, la promoción y el reconocimiento</t>
  </si>
  <si>
    <t>Mejorar la capacitación y profesionalización docente para el beneficio de los estudiantes</t>
  </si>
  <si>
    <t>3.- Revalorizar a las maestras y los maestros como agentes fundamentales del proceso educativo, con pleno respeto a sus derechos, a partir de su desarrollo profesional, mejora continua y vocación de servicio.</t>
  </si>
  <si>
    <t>3.1 Garantizar que la formación inicial desarrolle en las y los futuros docentes los conocimientos, capacidades, aptitudes y valores necesarios para la educación integral.</t>
  </si>
  <si>
    <t>3.1.1 Apuntalar la formación inicial para preparar a las maestras y maestros en las diferentes áreas académicas y niveles educativos de la educación básica y media superior, en congruencia con las orientaciones de la Nueva Escuela Mexicana.</t>
  </si>
  <si>
    <t>PROYECTO 3: REVALORIZACIÓN Y DESARROLLO PROFESIONAL DOCENTE</t>
  </si>
  <si>
    <t>Contribuir en la profesionalización de la práctica docente y el desarrollo académico en la Educación Media Superior en el Estado, mediante cursos de capacitación a docentes</t>
  </si>
  <si>
    <t>Programa de Profesionalización de docentes a nivel Estatal, implementado</t>
  </si>
  <si>
    <t>Los docentes que acreditan su capacitación ofrecen mejor servicio educativo a los estudiantes</t>
  </si>
  <si>
    <t>Constancias emitidas por la Coordinación de EMSaD</t>
  </si>
  <si>
    <t>Los estudiantes reciben mejor educación con docentes capacitados y actualizados</t>
  </si>
  <si>
    <t>Expedientes emitidos por la Unidad del Servicio Profesional Docente para los procesos establecidos.</t>
  </si>
  <si>
    <t>Constancias emitidas por la Dirección Académica y Coordinación de EMSaD</t>
  </si>
  <si>
    <t>Los estudiantes reciben mejor educación ya que sus maestros se esfuerzan por alcanzar el objetivo de ingreso o promoción</t>
  </si>
  <si>
    <t>PROYECTO 03: REVALORIZACIÓN Y DESARROLLO PROFESIONAL DOCENTE</t>
  </si>
  <si>
    <t>Porcentaje de docentes con contrato de base en Actividades de Profesionalización, Capacitación y actualización del Colegio.</t>
  </si>
  <si>
    <t>Porcentaje de docentes capacitados</t>
  </si>
  <si>
    <t>2.2.5 Mejorar la Infraestructura básica y equipamiento de los espacios educativos en todos los espacios educativos en todos los tipos, niveles y modalidades del Sistema Educativo Nacional,generando condciones adecuadas, de accesibilidad e incluyentes para el desarrollo integral de las actividades académicas y escolares</t>
  </si>
  <si>
    <t>Mejorar la infraestructura física educativa de los Colegios a nivel Nacional</t>
  </si>
  <si>
    <t>4.- Generar entornos favorables para el proceso de enseñanza-aprendizaje en los diferentes tipos, niveles y modalidades del Sistema Educativo Nacional.</t>
  </si>
  <si>
    <t>4.1 Asegurar las condiciones de infraestructura física educativa necesarias para el desarrollo efectivo de las actividades académicas y escolares.</t>
  </si>
  <si>
    <t>4.1.3 Modernizar las condiciones físicas de los planteles para adecuarla a los retos y necesidades del siglo XXI, fortaleciendo la ciencia, tecnología, innovación y emprendimiento.</t>
  </si>
  <si>
    <t>PROYECTO 4:  FORTALECIMIENTO EN INFRAESTRUCTURA Y EQUIPAMIENTO</t>
  </si>
  <si>
    <t>Porcentaje de capacidad equipada en planteles</t>
  </si>
  <si>
    <t>(Número total de planteles con equipamiento al 100% / Total de planteles del Colegio) * 100</t>
  </si>
  <si>
    <t>Expediente y carpeta de evidencias del Programa de Protección Civil en el departamento de infraestructura</t>
  </si>
  <si>
    <t>Expediente de equipamiento, control presupuestal y evidencias fotográficas de equipamientos realizados en el departamento de Infraestructura</t>
  </si>
  <si>
    <t>Controles presupuestales y registro de evidencias de equipamientos tecnológicos realizados por Dirección de Informática</t>
  </si>
  <si>
    <t>PROYECTO 04: FORTALECIMIENTO DE INFRAESTRUCTURA Y EQUIPAMIENTO</t>
  </si>
  <si>
    <t>2.1.- Atender las necesidades de mobiliario y equipamiento en los centros EMSaD</t>
  </si>
  <si>
    <t>COMPONENTE 3</t>
  </si>
  <si>
    <t>COMPONENTE 4</t>
  </si>
  <si>
    <t>4.1.- Equipar con cableado estructurado planteles y oficinas centrales, así como el mantenimiento del mismo.</t>
  </si>
  <si>
    <t>COMPONENTE 5</t>
  </si>
  <si>
    <t>5.- Garantizar el derecho a la cultura física y a la práctica del deporte de la población en México con énfasis en la integración de las comunidades escolares, la inclusión social y la promoción de estilos de vida saludables.</t>
  </si>
  <si>
    <t>5.1 Fomentar las actividades físicas, deportivas y lúdicas en las escuelas del Sistema Educativo Nacional como medios para el aprendizaje y la integración de la comunidad escolar</t>
  </si>
  <si>
    <t>5.1.5 Instrumentar acciones y actividades que permitan disminuir las brechas institucionales para generar hábitos deportivos en las y los estudiantes y contribuir a su desarrollo integral y social.</t>
  </si>
  <si>
    <t>PROYECTO 5: EDUCACIÓN INTEGRAL E INCLUSIVA</t>
  </si>
  <si>
    <t>Los estudiantes que participan en las actividades que propone el Colegio desarrollan habilidades y competencias, así como mentalidad inclusiva y en contra de la discriminación</t>
  </si>
  <si>
    <t>Porcentaje de matrícula del Colegio que ha participado en actividades que ayudan a su formación académica y profesional</t>
  </si>
  <si>
    <t>Evidencias fotográficas y controles presupuestales para llevar a cabo el Programa por parte de la Coordinación de EMSaD</t>
  </si>
  <si>
    <t>Registro y expediente de acciones realizadas por la Coordinación de EMSaD</t>
  </si>
  <si>
    <t xml:space="preserve">PROYECTO 05: EDUCACIÓN INTEGRAL E INCLUSIVA </t>
  </si>
  <si>
    <t>Los estudiantes desarrollan sus habilidades y competencias durante su proceso educativo en el Colegio.</t>
  </si>
  <si>
    <t>2.2.2 Elevar la calidad y pertinencia de la Educación en todos los tipos, niveles y modalidades del Sistema Educativo Nacional, considerando la accesibilidad universal y partiendo de las necesidades primordiales de la población y de la comunidad</t>
  </si>
  <si>
    <t>Vincular al Colegio por medio de instrumentos de colaboración en beneficio de los estudiantes</t>
  </si>
  <si>
    <t xml:space="preserve"> 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</si>
  <si>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6.4 Fortalecer la coordinación vertical y horizontal para la puesta en marcha del nuevo Acuerdo Educativo Nacional.</t>
  </si>
  <si>
    <t>6.4.2 Vincular la coordinación y planeación estratégica para gestionar los esfuerzos de los tres órdenes de gobierno a fin de incrementar, de manera gradual y sostenible, la cobertura de educación media superior y superior con una oferta educativa intercultural, pertinente, flexible y diversificada.</t>
  </si>
  <si>
    <t>PROYECTO 6: GOBERNANZA, GESTIÓN ESTRATÉGICA E INNOVACIÓN</t>
  </si>
  <si>
    <t>Tasa de eficiencia terminal de Educación Media Superior en el Estado de Tlaxcala</t>
  </si>
  <si>
    <t>Estadística publicada en el sitio oficial de la Secretaría de Educación Pública del Estado de Tlaxcala.</t>
  </si>
  <si>
    <t>Los egresados de Educación Media Superior emprenden un negocio o se emplean en el estado de Tlaxcala.</t>
  </si>
  <si>
    <t>PROYECTO 06: GOBERNANZA, GESTIÓN ESTRATÉGICA E INNOVACIÓN</t>
  </si>
  <si>
    <t>Mejorar los procesos de gestión del Colegio para potenciar la calidad de los servicios educativos</t>
  </si>
  <si>
    <t>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</si>
  <si>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6.1 Generar las condiciones de gobernanza del Sistema Educativo Nacional para impulsar el aprendizaje de las niñas, niños, adolescentes, jóvenes y adultos.</t>
  </si>
  <si>
    <t>6.1.4 Robustecer los procesos de planeación y evaluación del Sistema Educativo Nacional, que permitan priorizar la atención de los asuntos de mayor relevancia para avanzar en la mejora continua de la
educación, asegurando la eficiencia y eficacia.</t>
  </si>
  <si>
    <t>PROYECTO 7: GESTIÓN ADMINISTRATIVA</t>
  </si>
  <si>
    <t>Contribuir en la administración y validación de procesos en Instituciones de Educación Media Superior, mediante el cumplimiento a la normatividad vigente</t>
  </si>
  <si>
    <t>Número total de instituciones de Educación Media Superior en el Estado con manual de procedimientos validados.</t>
  </si>
  <si>
    <t>Manuales de procedimientos publicados en el Periódico Oficial del Estado de Tlaxcala.</t>
  </si>
  <si>
    <t>Manuales publicados por instancias Estatales y Federales en el Diario Oficial de la Federación</t>
  </si>
  <si>
    <t>Cumpliendo la normatividad aplicable al Colegio se tiene la información necesaria para mejorar los procesos Administrativos</t>
  </si>
  <si>
    <t>Porcentaje de observaciones de entes fiscalizadores solventadas.</t>
  </si>
  <si>
    <t>(Número de observaciones por entes fiscalizadores solventadas / Total de observaciones realizadas) * 100</t>
  </si>
  <si>
    <t>Auditorías, oficios e información generada para solventación de observaciones a resguardo de la Dirección Administrativa</t>
  </si>
  <si>
    <t>El Colegio no tiene deuda pública y no tiene observaciones de entes fiscalizadores</t>
  </si>
  <si>
    <t>El Colegio administra de forma eficiente los recursos del Colegio cumpliendo con la normatividad aplicable en tiempo y forma.</t>
  </si>
  <si>
    <t>Programa</t>
  </si>
  <si>
    <t>3.2. Integrar los expedientes para realizar los pagos correspondientes a proveedores.</t>
  </si>
  <si>
    <t>3.5. Realizar la actualización de inventarios de activos de las Unidades Administrativas del EMSaD</t>
  </si>
  <si>
    <t>Aumentar el porcentaje de absorción en el Colegio de Estudios Científicos y Tecnológicos del Estado de Tlaxcala</t>
  </si>
  <si>
    <t>Porcentaje de absorción en el EMSaD Tlaxcala</t>
  </si>
  <si>
    <t>Contribuir a elevar el porcentaje de absorción en Educación Media Superior en el país.</t>
  </si>
  <si>
    <t>Porcentaje de absorción en Educación Media Superior en México.</t>
  </si>
  <si>
    <t>Indicadores académicos emitidos por la Secretaría de Educación Pública https://www.planeacion.sep.gob.mx/estadisticaeindicadores.aspx</t>
  </si>
  <si>
    <t>Los egresados de Educación Básica aprovechan las oportunidades que ofrecen las escuelas para continuar sus estudios</t>
  </si>
  <si>
    <t>Indicadores académicos emitidos por el EMSaD Tlaxcala mediante http://www.cecytlax.edu.mx/estadistica</t>
  </si>
  <si>
    <t>Los egresados de Educación Básica aprovechan la oferta educativa de EMSaD para continuar sus estudios</t>
  </si>
  <si>
    <t>4.1. Coordinar el proceso de validación de la Beca Universal Benito Juárez.</t>
  </si>
  <si>
    <t>Los aspirantes a cursar en Educación Media Superior sus estudios eligen al EMSaD como primera opción</t>
  </si>
  <si>
    <t xml:space="preserve">La comunidad estudiantil aprovecha la eficiencia de los servicios escolares que se ofrecen en el EMSaD Tlaxcala </t>
  </si>
  <si>
    <t>Los estudiantes del EMSaD Tlaxcala optan por continuar sus estudios a pesar de las dificultades a las que se enfrenten</t>
  </si>
  <si>
    <t>Los estudiantes del EMSaD Tlaxcala no abandonan sus estudios por cuestiones económicas</t>
  </si>
  <si>
    <t>Registro de estudiantes y expedientes de los mismos a resguardo de la Coordinación de EMSaD publicada la estadística en: www.cecytlax.edu.mx/estadistica</t>
  </si>
  <si>
    <t>Certificados entregados a egresados del EMSaD Tlaxcala a resguardo de la Coordinación de EMSaD</t>
  </si>
  <si>
    <t>Carpeta de evidencias de acciones para la permanencia educativa de los estudiantes del EMSaD Tlaxcala a resguardo de la Coordinación de EMSaD</t>
  </si>
  <si>
    <t>Expediente de estudiantes con becas a resguardo de la Coordinación de Becas Benito Juárez</t>
  </si>
  <si>
    <t>Expedientes de estudiantes en evaluación diagnóstica y calificaciones en a resguardo de la Coordinación de EMSaD</t>
  </si>
  <si>
    <t>Expedientes de estudiantes inscritos en el curso propedéutico en a resguardo de la Coordinación de EMSaD</t>
  </si>
  <si>
    <t>Control presupuestal y solicitud de material didáctico en Recursos Materiales a resguardo de la Coordinación de EMSaD</t>
  </si>
  <si>
    <t>Copias de certificados y lista de entrega a egresados del EMSaD a resguardo de la Coordinación de EMSaD</t>
  </si>
  <si>
    <t>Carpeta de evidencias de centros EMSaD que han realizado el proceso de regularización con estudiantes a resguardo de la Coordinación de EMSaD</t>
  </si>
  <si>
    <t>Carpeta de evidencias de centros EMSaD que han realizado el proceso de tutorías a resguardo de la Coordinación de EMSaD</t>
  </si>
  <si>
    <t>Carpeta de evidencias de evento realizado a resguardo de la Coordinación de EMSaD</t>
  </si>
  <si>
    <t>Los jóvenes de 18 años cuentan con su certificado de bachillerato que les da la oportunidad de continuar sus estudios y/o laborar</t>
  </si>
  <si>
    <t>Los estudiantes deciden no abandonar sus estudios, aprovechando el apoyo de clases particulares</t>
  </si>
  <si>
    <t>Los estudiantes toman consejos de sus tutores y no abandonan sus estudios por situaciones ajenas a temas académicos</t>
  </si>
  <si>
    <t>El sentido de pertenencia y motivación son los principales motores del estudiante para lograr una excelencia académica en EMSaD</t>
  </si>
  <si>
    <t>Porcentaje</t>
  </si>
  <si>
    <t>Marco Curricular y evidencia de planes y programas de estudio ofertados por el EMSaD Tlaxcala</t>
  </si>
  <si>
    <t>Los jóvenes deciden estudiar en EMSaD por los planes y programas de estudio actualizados</t>
  </si>
  <si>
    <t>Marco Curricular común en Educación Media Superior en el País</t>
  </si>
  <si>
    <t>Los jóvenes deciden continuar sus estudios al contar con planes y programas de estudio actualizados a las necesidades a las que se enfrentarán al concluir sus estudios</t>
  </si>
  <si>
    <t>Planes y programas de estudio ofertados por el EMSaD Tlaxcala</t>
  </si>
  <si>
    <t>Carpeta de evidencias por centro EMSaD a resguardo de la Coordinación de EMSaD</t>
  </si>
  <si>
    <t>Los estudiantes se ven motivados al contar con eventos académicos que desarrollen en ellos nuevas habilidades  conocimientos</t>
  </si>
  <si>
    <t>Carpetas de trabajo y bitácoras de registro de las Academias Transversales a resguardo de la Coordinación de EMSaD</t>
  </si>
  <si>
    <t>Carpetas de trabajo y bitácoras de registro de las Academias Estatales a resguardo de la Coordinación de EMSaD</t>
  </si>
  <si>
    <t>Registro de asistencia a reuniones nacionales por parte de la coordinación de EMSaD y evidencia fotográfica a resguardo de la Coordinación de EMSaD</t>
  </si>
  <si>
    <t>Personal docente actualizado y profesionalizado en el EMSaD Tlaxcala</t>
  </si>
  <si>
    <t>Constancias de cursos emitidas por la USICAMM</t>
  </si>
  <si>
    <t>(Número de docentes capacitados en el EMSaD / Total de docentes en la plantilla de EMSaD) * 100</t>
  </si>
  <si>
    <t>Constancias emitidas y entregadas por la Dirección Académica</t>
  </si>
  <si>
    <t>Carpeta de supervisión de trabajo de directivos y docentes de centros EMSaD</t>
  </si>
  <si>
    <t>Los docentes y directivos cuentan con los conocimientos necesarios para elaborar el Plan de Mejora Continua en el EMSaD</t>
  </si>
  <si>
    <t>Las oportunidades laborales en el Estado se aprovechan gracias al Programa de ingreso, promoción y permanencia del personal docente</t>
  </si>
  <si>
    <t>Los estudiantes desarrollan mejor sus habilidades y conocimientos, ayudándoles a enfrentar el mundo laboral y/o académico al egresar</t>
  </si>
  <si>
    <t>1.1.- Elaboración de diagnóstico de infraestructura en los centros EMSaD</t>
  </si>
  <si>
    <t>Diagnóstico de necesidades de planteles elaborado por el departamento de infraestructura, publicado en www.cecytlax.edu.mx/estadística</t>
  </si>
  <si>
    <t>Los estudiantes mejoran sus aprendizajes al contar con equipamiento nuevo, actualizado y vanguardista en sus escuelas</t>
  </si>
  <si>
    <t>Los estudiantes no faltan a clases al contar con escuelas en buen estado</t>
  </si>
  <si>
    <t>Expediente de equipamiento y mantenimiento de infraestructura tecnológica, evidencias fotográficas, cuadros presupuestales y registro de evidencias en Dirección de Informática</t>
  </si>
  <si>
    <t>Los estudiantes cuentan con conocimientos actualizados gracias a que dan uso correcto a las herramientas tecnológicas que hay en sus escuelas</t>
  </si>
  <si>
    <t>El personal del Colegio no sufre ningún percance ante las contingencias naturales o sanitarias</t>
  </si>
  <si>
    <t>Contribuir en la mejora  del servicio educativo a los estudiantes de Educación Media Superior en el Estado, mediante infraestructura de calidad y vanguardista, para disminuir el abandono escolar</t>
  </si>
  <si>
    <t>Abandono escolar en Educación Media Superior</t>
  </si>
  <si>
    <t>Índice de abandono escolar en Educación Media Superior</t>
  </si>
  <si>
    <t>Indicadores académicos por ciclo escolar emitidos por la SEP:
https://www.planeacion.sep.gob.mx/estadisticaeindicadores.aspx</t>
  </si>
  <si>
    <t>Los estudiantes de Educación Media Superior no abandonan sus estudios al contar con herramientas suficientes en sus escuelas para desarrollar sus aprendizajes</t>
  </si>
  <si>
    <t>Los estudiantes del Colegio no abandonan sus estudios al contar con herramientas suficientes en sus escuelas para desarrollar sus aprendizajes</t>
  </si>
  <si>
    <t>Equipar con equipo tecnológico adecuado talleres, aulas y laboratorios en los Centros EMSaD</t>
  </si>
  <si>
    <t>Diagnóstico elaborado en base de datos de Excel por el departamento de Infraestructura del Colegio, publicado en www.cecytlax.edu.mx/estadística</t>
  </si>
  <si>
    <t>Expediente de mantenimientos con evidencias fotográficas de bienes muebles e inmuebles a resguardo del departamento de Infraestructura</t>
  </si>
  <si>
    <t>Expediente de equipamiento, control presupuestal y evidencias fotográficas de equipamientos realizados por parte de la Dirección de Informática</t>
  </si>
  <si>
    <t>Los colaboradores y estudiantes desarrollan sus actividades con más eficiencia al contar con equipos tecnológicos actualizados</t>
  </si>
  <si>
    <t>Contribuir a desarrollar en los estudiantes del Colegio la conciencia de los Derechos Humanos, perspectiva de género y que estén listos para todos los desafíos del Siglo XXI mediante el desarrollo de sus habilidades</t>
  </si>
  <si>
    <t>Desarrollar las habilidades y competencias de los estudiantes durante su proceso educativo</t>
  </si>
  <si>
    <t>Porcentaje de jóvenes que labora y/o estudia al egresar del Colegio</t>
  </si>
  <si>
    <t>(Número de egresados que estudian y/o trabajan / Total de egresados en una generación del Colegio) * 100</t>
  </si>
  <si>
    <t>Registro y expediente de egresados en el departamento de Vinculación Educativa, así como análisis de base de datos de encuestas realizadas.</t>
  </si>
  <si>
    <t>Los egresados del Colegio cuentan con mejores aprendizajes permitiéndoles ser competitivos en el área en la que se desarrollen</t>
  </si>
  <si>
    <t>Porcentaje de estudiantes que participan en actividades de arte, cultura y deporte en EMSaD a nivel Nacional</t>
  </si>
  <si>
    <t>(Número de estudiantes que participan en eventos que organizan los EMSaD / Total de estudiantes de EMSaD a Nivel Nacional) * 100</t>
  </si>
  <si>
    <t xml:space="preserve">3. Programa de Orientación Educativa. </t>
  </si>
  <si>
    <t>Registro de evidencias fotográficas y de trabajo con los estudiantes de docentes. Carpetas de trabajo por Centro, a resguardo de la Coordinación de EMSaD</t>
  </si>
  <si>
    <t>Estadística de matrícula por centro EMSaD emitida por la Coordinación Nacional de EMSaD y Subsecretaría de Educación Media Superior</t>
  </si>
  <si>
    <t>Los estudiantes tienen mejor condición física y mejoran su salud física</t>
  </si>
  <si>
    <t>Los estudiantes desarrollan sus habilidades en diferentes áreas</t>
  </si>
  <si>
    <t xml:space="preserve">Los estudiantes no abandonan sus estudios y mejoran su rendimiento escolar </t>
  </si>
  <si>
    <t>Desarrollar estrategias de comunicación y vinculación para facilitar la incersión de egresados del Colegio a los diferentes sectores</t>
  </si>
  <si>
    <t xml:space="preserve">Número de egresados del Colegio en mercado laboral y/o Educación Superior             </t>
  </si>
  <si>
    <t>Contribuir a la inserción de egresados de Educación Superior a través de la vinculación con los sectores Educativo, Productivo y social.</t>
  </si>
  <si>
    <t>(Número de alumnos que egresaron de la misma generación en el ciclo escolar 22 - 23 / Número de alumnos de nuevo ingreso de la misma generación en el ciclo escolar 20 - 21) * 100</t>
  </si>
  <si>
    <t>(Número de egresados en mercado laboral y/o Educación Superior / Total de egresados del Colegio) * 100</t>
  </si>
  <si>
    <t>Porcentaje de egresados del EMSaD Tlaxcala que laboran y/o estudian</t>
  </si>
  <si>
    <t>Los egresados del EMSaD Tlaxcala desarrollan sus habilidades en el sector productivo y/o académico al egresar del Colegio</t>
  </si>
  <si>
    <t>Base de datos de encuesta a egresados a resguardo de la Coordinación de EMSaD</t>
  </si>
  <si>
    <t>Registro y base de datos de egresados que contestaron encuesta de seguimiento a resguardo de la Coordinación de EMSaD</t>
  </si>
  <si>
    <t>Evidencia fotográfica y expediente de entrega de promocionales de EMSaD a Centros educativos</t>
  </si>
  <si>
    <t>Los egresados del Colegio  tienen mejores oportunidades en el campo laboral y/o académico</t>
  </si>
  <si>
    <t>Los aspirantes a ingresar al Colegio y familia detectan oportunidades en CECyTE gracias a la Promoción y Difusión del Colegio</t>
  </si>
  <si>
    <t>Los trámites y servicios requeridos por los estudiantes y aspirantes del Colegio se entregan en tiempo y forma.</t>
  </si>
  <si>
    <t>Nóminas, registro de docentes y administrativos en Software especializado por parte de la Direccióon Administrativa</t>
  </si>
  <si>
    <t>Los trámites y servicios en Recursos Humanos del Colegio son realizados de manera eficiente</t>
  </si>
  <si>
    <t>Controles presupuestales, cuenta pública e información publicada en los portales de Transparencia referente al Colegio.</t>
  </si>
  <si>
    <t>El Colegio cuenta con los recursos financieros en tiempo y forma</t>
  </si>
  <si>
    <t>Registros, carpetas de proveedores, pagos, convenios y archivo requerido para cumplir con las obligaciones en Dirección Administrativa</t>
  </si>
  <si>
    <t>Los recursos materiales solicitados ante proveedores son entregados en tiempo y forma</t>
  </si>
  <si>
    <t>El Colegio no cuenta con problemas judiciales graves que impidan las funciones administrativas y académicas</t>
  </si>
  <si>
    <t>El recurso financiero gestionado es entregado por las instancias correspondientes en tiempo y forma</t>
  </si>
  <si>
    <t>Los recursos financieros para atender las actividades señaladas en el pago de la agenda institucional son entregados en tiempo y forma al Colegio</t>
  </si>
  <si>
    <t>Los proveedores del Colegio entregan su información en tiempo y forma permitiendo cumplir con las obligaciones de pago y fiscales</t>
  </si>
  <si>
    <t>El parque vehicular del Colegio no presenta fallas para atender actividades institucionales</t>
  </si>
  <si>
    <t>Escrituras públicas a resguardo del área Jurídica del Colegio</t>
  </si>
  <si>
    <t>El Estado y sociedad en Tlaxcala reconocen los predios con los que el Colegio cuenta</t>
  </si>
  <si>
    <t>Expedientes y carpeta de evidencias de actividades para la formación integral de estudiantes a resguardo de Dirección Académica y Dirección de Vinculación</t>
  </si>
  <si>
    <t>Los estudiantes se ven motivados a participar en eventos y concursos realizados por el Colegio para su desarrollo integral</t>
  </si>
  <si>
    <t>Carpeta de evidencias, fotográficas y de bitácoras de la participación de estudiantes en los eventos, a resguardo de la Dirección de Vinculación y Dirección Académica</t>
  </si>
  <si>
    <t>Los estudiantes no abandonan sus tradiciones y costumbres</t>
  </si>
  <si>
    <t>1.3. Dotar de material didáctico a los Centros EMSaD.</t>
  </si>
  <si>
    <t>Expedientes de estudiantes del EMSaD que cuentan con una beca "Benito Juárez" a resguardo de la Dirección Académica del EMSaD</t>
  </si>
  <si>
    <t>Los estudiantes del EMSaD no abandonan sus estudios de Media Superior por cuestiones económicas</t>
  </si>
  <si>
    <t>Expediente de asistencia a olimpiadas de Conocimiento a resguardo de la Dirección Académica del EMSaD</t>
  </si>
  <si>
    <t>Pruebas académicas para logro de desempeño académico de estudiantes a resguardo de la Dirección Académica del EMSaD</t>
  </si>
  <si>
    <t>Los estudiantes se esfuerzan por poner a prueba sus conocimientos y se motivan al competir en diferentes áreas académicas</t>
  </si>
  <si>
    <t>Los docentes identifican las necesidades y áreas de oportunidad de sus estudiantes mediante las pruebas realizadas</t>
  </si>
  <si>
    <t>Registros de la Dirección Académica de EMSaD con respecto a las evaluaciones en Centros</t>
  </si>
  <si>
    <t>Los Centros EMSaD mejoran sus procesos para realizar los Planes de Mejora Continua al tener una evaluación</t>
  </si>
  <si>
    <t>Equipar con equipo tecnológico adecuado talleres, aulas y laboratorios en los Planteles CECyTE</t>
  </si>
  <si>
    <t>Los directivos de planteles CECyTE gestionan recursos para disminuir las deficiencias con las que cuentan los planteles en materia de infraestructura física educativa</t>
  </si>
  <si>
    <t>El funcionamiento del servicio de Internet así como de equipos de cómputo en planteles y oficinas centrales es el adecuado para desarrollar las actividades de CECyTE</t>
  </si>
  <si>
    <t>Registro de nómina y carpetas físicas a resguardo de la Dirección de Administración y Finanzas</t>
  </si>
  <si>
    <t>Registro de pagos realizados a resguardo de la Dirección de Administración y Finanzas</t>
  </si>
  <si>
    <t>Expediente de auditorías atendidas y resultados a resguardo de la Dirección de Administración y Finanzas del EMSaD</t>
  </si>
  <si>
    <t>Expedientes de adquisiciones del EMSaD referente a compras a resguardo de la Dirección de Administración y Finanzas del EMSaD</t>
  </si>
  <si>
    <t>Registros de parque vehicular y expediente de atención realizada a servicios requeridos a resguardo de la Dirección de Administración y Finanzas del EMSaD</t>
  </si>
  <si>
    <t>Registro de inventario digital de mobiliario y equipo del EMSaD a resguardo de la Dirección de Administración y Finanzas</t>
  </si>
  <si>
    <t>El respaldo de la base de datos de activos del EMSaD no presenta fallas por lo que se tiene un mejor control</t>
  </si>
  <si>
    <t>Expedientes de acciones jurídicas a resguardo de la Dirección Jurídica del EMSaD</t>
  </si>
  <si>
    <t>Los recursos tecnológicos para integrar la nómina del EMSaD Tlaxcala no tienen fallas</t>
  </si>
  <si>
    <t>Registro de pagos de obligaciones fiscales del EMSaD a resguardo de la Dirección de Administración y Finanzas</t>
  </si>
  <si>
    <t>Registros de pagos de gasto corriente realizados por el EMSaD</t>
  </si>
  <si>
    <t>Cuenta pública emitida por el EMSaD y puesta a disposición en el sitio web institucional del Colegio</t>
  </si>
  <si>
    <t>Se valida y autoriza la cuenta pública del EMSaD sin contratiempos</t>
  </si>
  <si>
    <t>4.2.-Equipamiento y mejora en equipos tecnológicos: eléctrico, electrónico y de cómputo.</t>
  </si>
  <si>
    <t>Oficio de comisión y/o evidencias fotográficas de acompañamiento en planteles por parte del personal Jurídico del Colegio</t>
  </si>
  <si>
    <t>El personal de planteles y centros del Colegio cuentan con asesoría jurídica para temas legales en sus municipios</t>
  </si>
  <si>
    <t xml:space="preserve">1.1. Coordinar el proceso de evaluación diagnóstica de estudiamtes de nuevo ingreso. </t>
  </si>
  <si>
    <t>3.3.  Ceremonia de la excelencia académica.</t>
  </si>
  <si>
    <t>5.1. Coordinar la participación de los centros EMSaD en el evento estatal y nacional de interculturalidad</t>
  </si>
  <si>
    <t>Control presupuestal y evidencia fotográfica de las ceremonias a resguardo de la Dirección Académica del EMSaD</t>
  </si>
  <si>
    <t>Los estudiantes se ven motivados para empezar a estudiar cada semestre con un evento alusivo</t>
  </si>
  <si>
    <t>1.1 Coordinar la realización de las Academias Transversales para fortalecer el trabajo colegiado de los Centros EMSaD.</t>
  </si>
  <si>
    <t>1.2 Coordianr la realización de las Academias Estatales para fortalecer el trabajo colegiado de la modalidad de EMSaD.</t>
  </si>
  <si>
    <t>1.3 Coordinar la elaboración de las planeaciones didácticas del personal docente de EMSaD.</t>
  </si>
  <si>
    <t>1.4 Participar en las reuniones nacionales de actualización.</t>
  </si>
  <si>
    <t>2.1. Coordinar la participación de EMSaD en las Olimpiadas de Conocimiento.</t>
  </si>
  <si>
    <t>Carpetas de trabajo y bitácoras de registro de las secuencias didácticas entregadas a resguardo de la Coordinación de EMSaD</t>
  </si>
  <si>
    <t>Los docentes y directivos mejoran sus planes y programas de estudio, además de ofrecer actualización en las enseñanzas en el aula</t>
  </si>
  <si>
    <t>1.1. Proporcionar cursos de capacitación al personal docente y directivo de EMSaD.</t>
  </si>
  <si>
    <t>3.1. Ejecutar la normatividad aplicable para los procesos de ingreso, promoción y reconocimiento del personal docente.</t>
  </si>
  <si>
    <t>3.1.- Atender las necesidades de mantenimiento preventivo y correctivo a bienes muebles e inmuebles en centros EMSaD</t>
  </si>
  <si>
    <t>2.2 Coordinar la realización del día de las matemáticas: "El Teorema de EMSaD".</t>
  </si>
  <si>
    <t>2.3 Coordinar la realización de actividades literarias en el marco de la Jornada de Fomento a la Lectura.</t>
  </si>
  <si>
    <t>2.5  Impulsar los proyectos de Ciencia y Tecnolgía</t>
  </si>
  <si>
    <t>2.1. Gestionar y administrar el gasto corriente del EMSaD</t>
  </si>
  <si>
    <t xml:space="preserve">2.2. Realizar, integrar y presentar la cuenta pública de los Recursos Ejercidos del EMSaD </t>
  </si>
  <si>
    <t>2.3. Atender las actividades señaladas en el pago de la agenda Institucional del EMSaD</t>
  </si>
  <si>
    <t>2.4 Atención a las auditorias realizadas por los entes fiscalizadores</t>
  </si>
  <si>
    <t>3.1. Elaborar y ejecutar el programa de compras mayores y las compras consolidadas del EMSaD.</t>
  </si>
  <si>
    <t>3.4 Tramitar el suministro de combustible y lubricantes del parque vehicular del EMSaD.</t>
  </si>
  <si>
    <t>PROGRAMA ANUAL 2026</t>
  </si>
  <si>
    <t>TRIMESTRE  ENE-MAR 2026</t>
  </si>
  <si>
    <t>TRIMESTRE  ABR - JUN 2026</t>
  </si>
  <si>
    <t>TRIMESTRE    JUL - SEP 2026</t>
  </si>
  <si>
    <t>TRIMESTRE  OCT - DIC 2026</t>
  </si>
  <si>
    <t>1.4 Ceremonia de Inicio de semestre.</t>
  </si>
  <si>
    <t>3.1 Coordinar el proceso de regularización de estudiantes en riesgo de reprobación</t>
  </si>
  <si>
    <t>3.2 Coordinar el programa de tutorías de los 25 Centros EMSaD con el objetivo de abatir el ausentismo, reprobación y deserción escolar</t>
  </si>
  <si>
    <t>2.1 Coordinar la realización de conferencias y talleres para fortalecer el desarrollo integral de los estudiantes.</t>
  </si>
  <si>
    <t>3.1 Coordinar la participación de los estudiantes próximos a egresar en las ferias educativas.</t>
  </si>
  <si>
    <t>2.1. Efectuar el proceso de certificación de estudios de bachillerato general de la generación 2023-2026.</t>
  </si>
  <si>
    <t>2.1 Coordinar la elaboración del PMC de los 25 Centros EMSaD supervisando el establecimiento de las metas.</t>
  </si>
  <si>
    <t>2.2 Realizar el seguimiento semestral del logro de las metas del Plan de Mejora Continua de los 25 Centros EMSaD</t>
  </si>
  <si>
    <t>1.1. Coordinar la participación de los estudiantes en el Encuentros Deportivos regionales y Estatal de los EMSaD</t>
  </si>
  <si>
    <t>1.2. Coordinar la participación de los estudiantes en los Juegos Deportivos Estatal y Nacional JUDENEMS</t>
  </si>
  <si>
    <t>5.1.- Coordinar y difundir el Programa de Protección Civil en centros EMSaD</t>
  </si>
  <si>
    <t>1.1 Aplicar el modelo de seguimiento de egresados.</t>
  </si>
  <si>
    <t>2.1 Promover con el  personal de la modalidad EMSaD la importancia de igualdad de Género</t>
  </si>
  <si>
    <t>1.1 Realizar la integraciòn y cálculo de las obligaciones fiscales (impuestos y cuotas )</t>
  </si>
  <si>
    <t>3.3. Realizar los servicios de mantenimiento al Parque Vehicular del EMSaD</t>
  </si>
  <si>
    <t>1. Programa del Marco Curricular Común implementado y fortalecido en los Centros EMSaD del Estado.</t>
  </si>
  <si>
    <t xml:space="preserve">Porcentaje de estudiantes de nuevo ingreso </t>
  </si>
  <si>
    <t>1. Programa de atención a la cobertura educativa implementado en los Centros EMSaD</t>
  </si>
  <si>
    <t>Número de estudiantes evaluados</t>
  </si>
  <si>
    <t>Número de estudiantes en curso propedéutico</t>
  </si>
  <si>
    <t>Número de compras de material didáctico para Centros EMSaD</t>
  </si>
  <si>
    <t>Número de ceremonias realizadas</t>
  </si>
  <si>
    <t>Número de certificaciones realizadas</t>
  </si>
  <si>
    <t>Número</t>
  </si>
  <si>
    <t>Estudiantes</t>
  </si>
  <si>
    <t>Compras</t>
  </si>
  <si>
    <t>Ceremonias</t>
  </si>
  <si>
    <t>Certificaciones</t>
  </si>
  <si>
    <t>Regularizaciones</t>
  </si>
  <si>
    <t>Tutorías</t>
  </si>
  <si>
    <t>Eventos</t>
  </si>
  <si>
    <t>2. Programa de Servicios Escolares implementado para la certificación y titulación de estudiantes en los Centros EMSaD.</t>
  </si>
  <si>
    <t>3. Programa de permanencia educativa implementado en los Centros EMSaD para fortalecer la retención y el aprovechamiento académico de los estudiantes.</t>
  </si>
  <si>
    <t>Número de programas o sesiones de regularización realizados en los Centros EMSaD.</t>
  </si>
  <si>
    <t>Número de programas de tutorías implementados en los Centros EMSaD.</t>
  </si>
  <si>
    <t>Número de ceremonias de excelencia académica realizadas.</t>
  </si>
  <si>
    <t>Porcentaje de estudiantes que permanecen inscritos durante el ciclo escolar con respecto a la matrícula inicial del semestre B del ciclo escolar pasado</t>
  </si>
  <si>
    <t>Porcentaje de ejecución del Programa de Servicios Escolares implementado en los Centros EMSaD.</t>
  </si>
  <si>
    <t>(Estudiantes de nuevo ingreso reinscritos al siguiente semestre / estudiantes de nuevo ingreso iniciales) x 100</t>
  </si>
  <si>
    <t>(Programas de servicios escolares implementados / Número de programas de Servicios Escolares planeados) x 100</t>
  </si>
  <si>
    <t>(Estudiantes de 2do y 4to semestre que son promovidos / Estudiantes de 3ero y 5to semestre inscritos en el nuevo ciclo escolar) x 100</t>
  </si>
  <si>
    <t>Porcentaje de estudiantes validados en el Sistema de Becas Benito Juárez con respecto al total de alumnos inscritos en los Centros EMSaD.</t>
  </si>
  <si>
    <t>(Estudiantes validados con beca en el EMSaD / Total de estudiantes inscritos en el EMSaD) x 100</t>
  </si>
  <si>
    <t>Número de Centros EMSaD que realizaron la validación de becarios en el Sistema Benito Juárez.</t>
  </si>
  <si>
    <t>Centros EMSaD</t>
  </si>
  <si>
    <t>5. Programa de Interculturalidad implementado en los Centros EMSaD.</t>
  </si>
  <si>
    <t>4. Proceso de validación del Programa de Beca Universal Benito Juárez coordinado y ejecutado en los Centros EMSaD.</t>
  </si>
  <si>
    <t>Número de eventos estatales y nacionales de interculturalidad en los que participaron los Centros EMSaD</t>
  </si>
  <si>
    <t>Porcentaje de Centros EMSaD que participaron en eventos de interculturalidad a nivel estatal o nacional</t>
  </si>
  <si>
    <t>(Número de Centros EMSaD que participan en eventos de interculturalidad con estudiantes / Total de Centros EMSaD en el Susbistema) x 100</t>
  </si>
  <si>
    <t>Porcentaje de Centros EMSaD que implementan el Programa del Marco Curricular Común.</t>
  </si>
  <si>
    <t>(Centros EMSaD con el Programa del Marco Curricular Común implementado / Total de Centros EMSaD en el subsistema) x 100</t>
  </si>
  <si>
    <t>Número de academias transversales realizadas</t>
  </si>
  <si>
    <t>Número de academias estatales realizadas</t>
  </si>
  <si>
    <t>Academias</t>
  </si>
  <si>
    <t>Planeaciones</t>
  </si>
  <si>
    <t>Reuniones</t>
  </si>
  <si>
    <t>Número de planeaciones didácticas elaboradas por el personal docente</t>
  </si>
  <si>
    <t>Número de reuniones nacionales de actualización con participación de EMSaD Tlaxcala</t>
  </si>
  <si>
    <t>Porcentaje de Centros EMSaD que implementan el Programa de Apoyo Académico.</t>
  </si>
  <si>
    <t>2. Programa de apoyo académico implementado en los Centros EMSaD del Estado</t>
  </si>
  <si>
    <t>(Centros EMSaD que implementan el Programa / Total de Centros EMSaD en el Subsistema) x 100</t>
  </si>
  <si>
    <t>2.2 Aplicar la prueba estandarizada de los aprendizajes para medir el logro de desempeño académico de los estudiantes.</t>
  </si>
  <si>
    <t>Número de participaciones de EMSaD en las Olimpiadas de Conocimiento.</t>
  </si>
  <si>
    <t>Número de pruebas estandarizadas aplicadas.</t>
  </si>
  <si>
    <t>Pruebas</t>
  </si>
  <si>
    <t>1. Programa de formación, actualización y profesionalización del personal docente implementado en los Centros EMSaD.</t>
  </si>
  <si>
    <t>Porcentaje de docentes capacitados del total del personal docente de los Centros EMSaD.</t>
  </si>
  <si>
    <t>(Número de docentes capacitados / Número total de docentes del EMSaD) × 100</t>
  </si>
  <si>
    <t>Número de procesos de capacitación a docentes de EMSaD implementados</t>
  </si>
  <si>
    <t>2. Programa de mejora continua implementado en los Centros EMSaD.</t>
  </si>
  <si>
    <t>3. Programa de ingreso, permanencia, promoción y reconocimiento docente implementado en los Centros EMSaD.</t>
  </si>
  <si>
    <t>Porcentaje de Centros EMSaD con PMC elaborado y en seguimiento.</t>
  </si>
  <si>
    <t>Número de PMC elaborados en los centros EMSaD</t>
  </si>
  <si>
    <t>Planes</t>
  </si>
  <si>
    <t>Metas</t>
  </si>
  <si>
    <t>Número de metas evaluadas para el Plan de Mejora Continua</t>
  </si>
  <si>
    <t>Número de procesos implementados para el ingreso, permanencia y promoción del personal docente</t>
  </si>
  <si>
    <t>(Número de Centros EMSaD con PMC elaborado y en seguimiento / Total de Centros EMSaD)×100</t>
  </si>
  <si>
    <t>Proceso</t>
  </si>
  <si>
    <t>Porcentaje de docentes con procesos de ingreso, permanencia, promoción o reconocimiento concluidos del total de personal docente.</t>
  </si>
  <si>
    <t>(Número de docentes con resultado favorable / Total de docentes inscritos en los procesos de ingreso, permanencia, promoción o reconocimiento) x 100</t>
  </si>
  <si>
    <t>1. Programa de fortalecimiento de la infraestructura física en los Centros EMSaD diagnosticado.</t>
  </si>
  <si>
    <t>Porcentaje de Centros EMSaD con diagnóstico de infraestructura elaborado.</t>
  </si>
  <si>
    <t>Diagnóstico</t>
  </si>
  <si>
    <t>Número de diagnósticos de infraestructura a los bienes inmuebles del EMSaD realizados</t>
  </si>
  <si>
    <t>(Número de Centros EMSaD con diagnóstico de infraestructura elaborado​ / Total de Centros EMSaD en el Subsistema) x 100</t>
  </si>
  <si>
    <t>Porcentaje de Centros EMSaD equipados conforme a las necesidades detectadas y los planes de estudio.</t>
  </si>
  <si>
    <t>Número de Centros EMSaD equipados o con mobiliario entregado.</t>
  </si>
  <si>
    <t>Centros</t>
  </si>
  <si>
    <t>(Número de Centros EMSaD equipados conforme a las necesidades​ / Total de Centros EMSaD en el Subsistema) x 100</t>
  </si>
  <si>
    <t>3. Programa de mantenimiento preventivo y correctivo de bienes muebles e inmuebles implementado en los Centros EMSaD.</t>
  </si>
  <si>
    <t>Porcentaje de Centros EMSaD con mantenimiento preventivo o correctivo realizado.</t>
  </si>
  <si>
    <t>Número de mantenimientos preventivo o correctivo atendidos en los centros EMSaD.</t>
  </si>
  <si>
    <t>(Número de Centros EMSaD con mantenimiento preventivo y/o correctivo​ / Total de Centros EMSaD en el Subsistema) x 100</t>
  </si>
  <si>
    <t>Porcentaje de Centros EMSaD y oficinas centrales con infraestructura tecnológica equipada y en funcionamiento.</t>
  </si>
  <si>
    <t>(Número de Centros EMSaD con equipamiento y matenimiento a su infraestructura tecnológica​ / Total de Centros EMSaD en el Subsistema) x 100</t>
  </si>
  <si>
    <t>Número de planteles y oficinas centrales equipados con cableado estructurado y mantenimiento realizado.</t>
  </si>
  <si>
    <t>Plantel</t>
  </si>
  <si>
    <t>Número de Centros EMSaD y oficinas centrales equipados o con mejora de equipos tecnológicos.</t>
  </si>
  <si>
    <t>Porcentaje de Centros EMSaD y oficinas centrales con el Programa Interno de Protección Civil implementado.</t>
  </si>
  <si>
    <t>4. Programa de equipamiento y mantenimiento de infraestructura tecnológica implementado en los Centros EMSaD y oficinas centrales.</t>
  </si>
  <si>
    <t>5. Programa Interno de Protección Civil implementado en los Centros EMSaD y oficinas centrales.</t>
  </si>
  <si>
    <t>Número de Centros EMSaD y oficinas centrales con Programa Interno de Protección Civil difundido y en operación.</t>
  </si>
  <si>
    <t>(Número de Centros EMSaD Programa de Protección Civil implementado​ / Total de Centros EMSaD en el Subsistema) x 100</t>
  </si>
  <si>
    <t>1. Programa de actividades físicas y deportivas implementado en los Centros EMSaD.</t>
  </si>
  <si>
    <t>Porcentaje de Centros EMSaD que participan en el Programa de Actividades Físicas y Deportivas.</t>
  </si>
  <si>
    <t>Número de encuentros deportivos coordinados con participación de estudiantes EMSaD.</t>
  </si>
  <si>
    <t>2. Programa de Formación Integral e Inclusiva implementado en los Centros EMSaD.</t>
  </si>
  <si>
    <t>Porcentaje de Centros EMSaD que implementan acciones del Programa de Formación Integral e Inclusiva.</t>
  </si>
  <si>
    <t>Juegos</t>
  </si>
  <si>
    <t>Número de conferencias y talleres realizados en los Centros EMSaD.</t>
  </si>
  <si>
    <t>Conferencias</t>
  </si>
  <si>
    <t>Número de eventos realizados en el marco del Día de las Matemáticas “El Teorema de EMSaD”.</t>
  </si>
  <si>
    <t>Número de actividades literarias realizadas durante la Jornada de Fomento a la Lectura.</t>
  </si>
  <si>
    <t>Número de actividades literarias realizadas en el marco de la Jornada Estatal de Fomento a la Lectura.</t>
  </si>
  <si>
    <t>Actividades</t>
  </si>
  <si>
    <t>Número de eventos en los que se presentan proyectos de Ciencia y Tecnología impulsados o presentados por estudiantes EMSaD.</t>
  </si>
  <si>
    <t>Porcentaje de Centros EMSaD que implementan acciones del Programa de Orientación Educativa.</t>
  </si>
  <si>
    <t>Número de ferias educativas en las que participan estudiantes del EMSaD</t>
  </si>
  <si>
    <t>Ferias</t>
  </si>
  <si>
    <t>(Número de Centros EMSaD que participaron en acciones de orientación educativa / Total de Centros EMSaD en el Subsistema) x 100</t>
  </si>
  <si>
    <t>(Número de Centros EMSaD que participaron actividades de formación integral / Total de Centros EMSaD en el Subsistema) x 100</t>
  </si>
  <si>
    <t>(Número de Centros EMSaD que participaron actividades deportivas / Total de Centros EMSaD en el Subsistema) x 100</t>
  </si>
  <si>
    <t xml:space="preserve">Número de Juegos Deportivos Estatal y Nacional JUDENEMS en los que participan estudiantes EMSaD </t>
  </si>
  <si>
    <t>Porcentaje de Centros EMSaD que aplican el modelo de seguimiento de egresados.</t>
  </si>
  <si>
    <t>Número de modelos de seguimiento de egresados aplicados en los Centros EMSaD.</t>
  </si>
  <si>
    <t>Porcentaje de Centros EMSaD que implementan acciones de promoción y difusión institucional.</t>
  </si>
  <si>
    <t>Modelo</t>
  </si>
  <si>
    <t>Número de acciones de sensibilización y promoción sobre igualdad de género realizadas.</t>
  </si>
  <si>
    <t>Acción</t>
  </si>
  <si>
    <t>(Número de Centros EMSaD que aplicaron el modelo de seguimiento de egresados / Total de Centros EMSaD en el Subsistema) x 100</t>
  </si>
  <si>
    <t>(Número de Centros EMSaD que realizaron acciones de promoción y difusión / Total de Centros EMSaD en el Subsistema) x 100</t>
  </si>
  <si>
    <t>Porcentaje de procesos administrativos del personal EMSaD gestionados conforme a las disposiciones normativas.</t>
  </si>
  <si>
    <t>(Número de procesos administrativos del personal de EMSaD gestionados / Total de procesos administrativos programados) x 100</t>
  </si>
  <si>
    <t>Número de procesos de cálculo e integración de obligaciones fiscales realizados.</t>
  </si>
  <si>
    <t>Número de centros EMSaD con reloj checador biométrico instalado y en funcionamiento.</t>
  </si>
  <si>
    <t>Porcentaje de recursos financieros del EMSaD ejercidos conforme a la normatividad vigente.</t>
  </si>
  <si>
    <t>(Monto de recursos financieros ejercidos conforme a la normatividad​ / Monto total de recursos asignados) x 100</t>
  </si>
  <si>
    <t>Número de cuentas públicas integradas y presentadas en tiempo y forma.</t>
  </si>
  <si>
    <t>Auditorías</t>
  </si>
  <si>
    <t>Rendición de cuentas</t>
  </si>
  <si>
    <t>Compromisos</t>
  </si>
  <si>
    <t>Ejecución de recurso</t>
  </si>
  <si>
    <t>Monto de gasto corriente ejercido conforme a la programación presupuestal.</t>
  </si>
  <si>
    <t>Número de compromisos financieros de la agenda institucional atendidos.</t>
  </si>
  <si>
    <t>Número de auditorías realizadas por entes fiscalizadores solventadas por el EMSaD</t>
  </si>
  <si>
    <t>Porcentaje de recursos materiales administrados y controlados conforme a la normatividad.</t>
  </si>
  <si>
    <t>(Número de recursos materiales con control y registro normativo / Total de inventarios) x 100</t>
  </si>
  <si>
    <t>Número de acciones del Programa Anual de Compras realizadas</t>
  </si>
  <si>
    <t>Número de expedientes de pago a proveedores integrados y validados.</t>
  </si>
  <si>
    <t>Expedientes</t>
  </si>
  <si>
    <t>Número de servicios al parque vehicular realizados</t>
  </si>
  <si>
    <t>Servicios</t>
  </si>
  <si>
    <t>Número de trámites para el suministro de combustible y lubricantes del parque vehicular realizados</t>
  </si>
  <si>
    <t>Trámite</t>
  </si>
  <si>
    <t>Inventario</t>
  </si>
  <si>
    <t>Número de inventarios actualizados</t>
  </si>
  <si>
    <t>4.1 Contribuir al fortalecimiento del Colegio mediante gestión y tramitación de los títulos de propiedad de las instalaciones de los planteles para dotarlos de certeza jurídica.</t>
  </si>
  <si>
    <t>4.2 Acompañamiento jurídico al personal de los centros mediante asesorías jurídicas legales.</t>
  </si>
  <si>
    <t>Porcentaje de procesos jurídicos atendidos que fortalecen la certeza jurídica del Colegio.</t>
  </si>
  <si>
    <t>Número de asesorías jurídicas brindadas al personal de los Centros EMSaD.</t>
  </si>
  <si>
    <t>Asesoría</t>
  </si>
  <si>
    <t>Número de trámites de título de propiedad para los centros EMSaD del Subsistema</t>
  </si>
  <si>
    <t>(Número de procesos jurídicos atendidos / Total de procesos jurídicos programados) x 100</t>
  </si>
  <si>
    <t>1. Programa de Gestión de Recursos Humanos del EMSaD.</t>
  </si>
  <si>
    <t>2. Programa para la Administración y Control de los Recursos Financieros del EMSaD</t>
  </si>
  <si>
    <t>3. Programa de Administración y Control de los Recursos Materiales del EMSaD</t>
  </si>
  <si>
    <t>4. Programa de Gestión Jurídica Institucional para el Fortalecimiento de la Certeza Legal del Colegio</t>
  </si>
  <si>
    <t>1. Programa de Seguimiento de Egresados para la Mejora Continua del Servicio Educativo</t>
  </si>
  <si>
    <t>2. Programa de equipamiento de los Centros EMSaD implementado conforme a planes de estudio, necesidades y solicitudes.</t>
  </si>
  <si>
    <t>Porcentaje de estudiantes de nuevo ingreso inscritos en el nuevo ciclo escolar con respecto a la matrícula total del EMSaD.</t>
  </si>
  <si>
    <t>2. Programa de Promoción, Difusión y Concienciación Institucional con perspectiva de género</t>
  </si>
  <si>
    <t>2.4 Coordinar la participación de los Centros EMSaD en el concurso de Inglés.</t>
  </si>
  <si>
    <t>1.2 Dar seguimiento a la instalación de reloj checador biometrico de control de asistencia del personal adscrito a Centros EMSaD.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</si>
</sst>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17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5" fillId="0" borderId="2" xfId="1" applyBorder="1" applyAlignment="1">
      <alignment horizontal="left" vertical="center" wrapText="1"/>
    </xf>
    <xf numFmtId="0" fontId="5" fillId="2" borderId="2" xfId="1" applyFill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2" fillId="0" borderId="11" xfId="1" applyFont="1" applyBorder="1" applyAlignment="1">
      <alignment vertical="center" wrapText="1"/>
    </xf>
    <xf numFmtId="0" fontId="12" fillId="0" borderId="11" xfId="1" applyFont="1" applyBorder="1" applyAlignment="1">
      <alignment horizontal="justify" vertical="center" wrapText="1"/>
    </xf>
    <xf numFmtId="0" fontId="12" fillId="0" borderId="11" xfId="1" applyFont="1" applyBorder="1" applyAlignment="1">
      <alignment horizontal="left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justify" vertical="center" wrapText="1"/>
    </xf>
    <xf numFmtId="0" fontId="12" fillId="0" borderId="30" xfId="1" applyFont="1" applyBorder="1" applyAlignment="1">
      <alignment vertical="center" wrapText="1"/>
    </xf>
    <xf numFmtId="0" fontId="12" fillId="0" borderId="30" xfId="1" applyFont="1" applyBorder="1" applyAlignment="1">
      <alignment horizontal="justify" vertical="center" wrapText="1"/>
    </xf>
    <xf numFmtId="0" fontId="12" fillId="0" borderId="3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justify" vertical="center" wrapText="1"/>
    </xf>
    <xf numFmtId="0" fontId="7" fillId="2" borderId="30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5" fillId="2" borderId="30" xfId="1" applyFill="1" applyBorder="1" applyAlignment="1">
      <alignment horizontal="left" vertical="center" wrapText="1"/>
    </xf>
    <xf numFmtId="0" fontId="5" fillId="0" borderId="25" xfId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5" fillId="0" borderId="30" xfId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30" xfId="1" applyBorder="1" applyAlignment="1">
      <alignment horizontal="left" vertical="center" wrapText="1"/>
    </xf>
    <xf numFmtId="0" fontId="5" fillId="2" borderId="30" xfId="1" applyFill="1" applyBorder="1" applyAlignment="1">
      <alignment horizontal="justify" vertical="center"/>
    </xf>
    <xf numFmtId="0" fontId="6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3" borderId="40" xfId="1" applyFont="1" applyFill="1" applyBorder="1" applyAlignment="1">
      <alignment horizontal="center" vertical="center" wrapText="1"/>
    </xf>
    <xf numFmtId="0" fontId="16" fillId="0" borderId="30" xfId="1" applyFont="1" applyBorder="1" applyAlignment="1">
      <alignment horizontal="justify" vertical="center"/>
    </xf>
    <xf numFmtId="0" fontId="8" fillId="2" borderId="3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5" fillId="0" borderId="4" xfId="1" applyBorder="1" applyAlignment="1">
      <alignment horizontal="justify" vertical="center" wrapText="1"/>
    </xf>
    <xf numFmtId="0" fontId="5" fillId="0" borderId="30" xfId="1" applyBorder="1" applyAlignment="1">
      <alignment horizontal="justify" vertical="center" wrapText="1"/>
    </xf>
    <xf numFmtId="0" fontId="15" fillId="3" borderId="48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6" fillId="0" borderId="31" xfId="1" applyFont="1" applyBorder="1" applyAlignment="1">
      <alignment horizontal="justify" vertical="center" wrapText="1"/>
    </xf>
    <xf numFmtId="0" fontId="4" fillId="2" borderId="32" xfId="0" applyFont="1" applyFill="1" applyBorder="1" applyAlignment="1">
      <alignment horizontal="center" vertical="center"/>
    </xf>
    <xf numFmtId="9" fontId="5" fillId="0" borderId="30" xfId="2" applyFont="1" applyFill="1" applyBorder="1" applyAlignment="1">
      <alignment horizontal="center" vertical="center" wrapText="1"/>
    </xf>
    <xf numFmtId="0" fontId="16" fillId="0" borderId="58" xfId="1" applyFont="1" applyBorder="1" applyAlignment="1">
      <alignment horizontal="justify" vertical="center" wrapText="1"/>
    </xf>
    <xf numFmtId="9" fontId="7" fillId="2" borderId="2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 wrapText="1"/>
    </xf>
    <xf numFmtId="0" fontId="5" fillId="0" borderId="58" xfId="1" applyBorder="1" applyAlignment="1">
      <alignment horizontal="left" vertical="center" wrapText="1"/>
    </xf>
    <xf numFmtId="0" fontId="5" fillId="2" borderId="58" xfId="1" applyFill="1" applyBorder="1" applyAlignment="1">
      <alignment horizontal="justify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center" vertical="center"/>
    </xf>
    <xf numFmtId="0" fontId="5" fillId="0" borderId="58" xfId="1" applyBorder="1" applyAlignment="1">
      <alignment horizontal="justify" vertical="center" wrapText="1"/>
    </xf>
    <xf numFmtId="0" fontId="5" fillId="0" borderId="5" xfId="1" applyBorder="1" applyAlignment="1">
      <alignment horizontal="justify" vertical="center" wrapText="1"/>
    </xf>
    <xf numFmtId="0" fontId="16" fillId="0" borderId="58" xfId="1" applyFont="1" applyBorder="1" applyAlignment="1">
      <alignment horizontal="justify" vertical="top" wrapText="1"/>
    </xf>
    <xf numFmtId="0" fontId="5" fillId="2" borderId="58" xfId="1" applyFill="1" applyBorder="1" applyAlignment="1">
      <alignment horizontal="justify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6" fillId="0" borderId="58" xfId="1" applyFont="1" applyBorder="1" applyAlignment="1">
      <alignment horizontal="justify" vertical="center"/>
    </xf>
    <xf numFmtId="0" fontId="10" fillId="2" borderId="58" xfId="0" applyFont="1" applyFill="1" applyBorder="1" applyAlignment="1">
      <alignment horizontal="center" vertical="center"/>
    </xf>
    <xf numFmtId="9" fontId="10" fillId="2" borderId="58" xfId="2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5" fillId="4" borderId="59" xfId="1" applyFill="1" applyBorder="1" applyAlignment="1">
      <alignment horizontal="justify" vertical="center" wrapText="1"/>
    </xf>
    <xf numFmtId="0" fontId="10" fillId="0" borderId="59" xfId="0" applyFont="1" applyBorder="1" applyAlignment="1">
      <alignment horizontal="center" vertical="center"/>
    </xf>
    <xf numFmtId="9" fontId="10" fillId="0" borderId="59" xfId="2" applyFont="1" applyFill="1" applyBorder="1" applyAlignment="1">
      <alignment horizontal="center" vertical="center"/>
    </xf>
    <xf numFmtId="0" fontId="9" fillId="0" borderId="59" xfId="1" applyFont="1" applyBorder="1" applyAlignment="1">
      <alignment horizontal="center" vertical="center" wrapText="1"/>
    </xf>
    <xf numFmtId="0" fontId="5" fillId="0" borderId="59" xfId="1" applyBorder="1" applyAlignment="1">
      <alignment horizontal="justify" vertical="center" wrapText="1"/>
    </xf>
    <xf numFmtId="0" fontId="10" fillId="0" borderId="58" xfId="0" applyFont="1" applyBorder="1" applyAlignment="1">
      <alignment horizontal="center" vertical="center"/>
    </xf>
    <xf numFmtId="9" fontId="5" fillId="0" borderId="58" xfId="2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9" fontId="5" fillId="2" borderId="30" xfId="2" applyFont="1" applyFill="1" applyBorder="1" applyAlignment="1">
      <alignment horizontal="center" vertical="center" wrapText="1"/>
    </xf>
    <xf numFmtId="9" fontId="5" fillId="0" borderId="30" xfId="2" applyFont="1" applyBorder="1" applyAlignment="1" applyProtection="1">
      <alignment horizontal="center" vertical="center" wrapText="1"/>
      <protection locked="0"/>
    </xf>
    <xf numFmtId="9" fontId="5" fillId="0" borderId="30" xfId="2" applyFont="1" applyBorder="1" applyAlignment="1">
      <alignment horizontal="center" vertical="center" wrapText="1"/>
    </xf>
    <xf numFmtId="0" fontId="5" fillId="2" borderId="64" xfId="1" applyFill="1" applyBorder="1" applyAlignment="1">
      <alignment horizontal="justify" vertical="center" wrapText="1"/>
    </xf>
    <xf numFmtId="0" fontId="7" fillId="2" borderId="58" xfId="0" applyFont="1" applyFill="1" applyBorder="1" applyAlignment="1">
      <alignment horizontal="center" vertical="center"/>
    </xf>
    <xf numFmtId="9" fontId="7" fillId="2" borderId="58" xfId="2" applyFont="1" applyFill="1" applyBorder="1" applyAlignment="1">
      <alignment horizontal="center" vertical="center"/>
    </xf>
    <xf numFmtId="9" fontId="7" fillId="0" borderId="58" xfId="2" applyFont="1" applyFill="1" applyBorder="1" applyAlignment="1">
      <alignment horizontal="center" vertical="center"/>
    </xf>
    <xf numFmtId="0" fontId="5" fillId="0" borderId="64" xfId="1" applyBorder="1" applyAlignment="1">
      <alignment horizontal="justify" vertical="center" wrapText="1"/>
    </xf>
    <xf numFmtId="0" fontId="7" fillId="0" borderId="58" xfId="0" applyFont="1" applyBorder="1" applyAlignment="1">
      <alignment horizontal="justify" vertical="center" wrapText="1"/>
    </xf>
    <xf numFmtId="0" fontId="12" fillId="0" borderId="58" xfId="1" applyFont="1" applyBorder="1" applyAlignment="1">
      <alignment horizontal="left" vertical="center" wrapText="1"/>
    </xf>
    <xf numFmtId="0" fontId="14" fillId="5" borderId="68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59" xfId="1" applyBorder="1" applyAlignment="1">
      <alignment horizontal="left" vertical="center" wrapText="1"/>
    </xf>
    <xf numFmtId="0" fontId="15" fillId="3" borderId="62" xfId="1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58" xfId="2" applyNumberFormat="1" applyFont="1" applyFill="1" applyBorder="1" applyAlignment="1">
      <alignment horizontal="center" vertical="center" wrapText="1"/>
    </xf>
    <xf numFmtId="9" fontId="7" fillId="2" borderId="30" xfId="0" applyNumberFormat="1" applyFont="1" applyFill="1" applyBorder="1" applyAlignment="1">
      <alignment horizontal="center" vertical="center"/>
    </xf>
    <xf numFmtId="9" fontId="7" fillId="2" borderId="30" xfId="2" applyFont="1" applyFill="1" applyBorder="1" applyAlignment="1">
      <alignment horizontal="center" vertical="center"/>
    </xf>
    <xf numFmtId="9" fontId="10" fillId="2" borderId="58" xfId="0" applyNumberFormat="1" applyFont="1" applyFill="1" applyBorder="1" applyAlignment="1">
      <alignment horizontal="center" vertical="center"/>
    </xf>
    <xf numFmtId="9" fontId="7" fillId="2" borderId="58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6" fillId="0" borderId="64" xfId="1" applyFont="1" applyBorder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0" fontId="15" fillId="3" borderId="61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5" fillId="3" borderId="11" xfId="1" applyFill="1" applyBorder="1" applyAlignment="1">
      <alignment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4" fillId="5" borderId="19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5" fillId="0" borderId="8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3" borderId="11" xfId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58" xfId="1" applyBorder="1" applyAlignment="1">
      <alignment horizontal="left" vertical="center" wrapText="1"/>
    </xf>
    <xf numFmtId="0" fontId="16" fillId="4" borderId="64" xfId="1" applyFont="1" applyFill="1" applyBorder="1" applyAlignment="1">
      <alignment horizontal="center" vertical="center" wrapText="1"/>
    </xf>
    <xf numFmtId="0" fontId="16" fillId="4" borderId="70" xfId="1" applyFont="1" applyFill="1" applyBorder="1" applyAlignment="1">
      <alignment horizontal="center" vertical="center" wrapText="1"/>
    </xf>
    <xf numFmtId="0" fontId="5" fillId="3" borderId="30" xfId="1" applyFill="1" applyBorder="1" applyAlignment="1">
      <alignment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5" fillId="0" borderId="27" xfId="1" applyBorder="1" applyAlignment="1">
      <alignment horizontal="center" vertical="center" wrapText="1"/>
    </xf>
    <xf numFmtId="0" fontId="5" fillId="0" borderId="28" xfId="1" applyBorder="1" applyAlignment="1">
      <alignment horizontal="center" vertical="center" wrapText="1"/>
    </xf>
    <xf numFmtId="0" fontId="5" fillId="0" borderId="29" xfId="1" applyBorder="1" applyAlignment="1">
      <alignment horizontal="center" vertical="center" wrapText="1"/>
    </xf>
    <xf numFmtId="0" fontId="5" fillId="3" borderId="30" xfId="1" applyFill="1" applyBorder="1" applyAlignment="1">
      <alignment horizontal="left" vertical="center" wrapText="1"/>
    </xf>
    <xf numFmtId="0" fontId="15" fillId="3" borderId="62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3" borderId="30" xfId="1" applyFill="1" applyBorder="1" applyAlignment="1">
      <alignment wrapText="1"/>
    </xf>
    <xf numFmtId="0" fontId="5" fillId="0" borderId="30" xfId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5" fillId="0" borderId="24" xfId="1" applyBorder="1" applyAlignment="1">
      <alignment horizontal="center" vertical="center" wrapText="1"/>
    </xf>
    <xf numFmtId="0" fontId="5" fillId="0" borderId="34" xfId="1" applyBorder="1" applyAlignment="1">
      <alignment horizontal="center" vertical="center" wrapText="1"/>
    </xf>
    <xf numFmtId="0" fontId="5" fillId="0" borderId="35" xfId="1" applyBorder="1" applyAlignment="1">
      <alignment horizontal="center" vertical="center" wrapText="1"/>
    </xf>
    <xf numFmtId="0" fontId="5" fillId="3" borderId="30" xfId="1" applyFill="1" applyBorder="1" applyAlignment="1">
      <alignment horizontal="left" vertical="center"/>
    </xf>
    <xf numFmtId="0" fontId="15" fillId="3" borderId="60" xfId="1" applyFont="1" applyFill="1" applyBorder="1" applyAlignment="1">
      <alignment horizontal="center" vertical="center" wrapText="1"/>
    </xf>
    <xf numFmtId="0" fontId="15" fillId="3" borderId="39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vertical="center" wrapText="1"/>
    </xf>
    <xf numFmtId="0" fontId="15" fillId="3" borderId="26" xfId="1" applyFont="1" applyFill="1" applyBorder="1" applyAlignment="1">
      <alignment vertical="center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37" xfId="1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5" fillId="0" borderId="40" xfId="1" applyBorder="1" applyAlignment="1">
      <alignment horizontal="center" vertical="center" wrapText="1"/>
    </xf>
    <xf numFmtId="0" fontId="5" fillId="0" borderId="42" xfId="1" applyBorder="1" applyAlignment="1">
      <alignment horizontal="center" vertical="center" wrapText="1"/>
    </xf>
    <xf numFmtId="0" fontId="5" fillId="0" borderId="43" xfId="1" applyBorder="1" applyAlignment="1">
      <alignment horizontal="center" vertical="center" wrapText="1"/>
    </xf>
    <xf numFmtId="0" fontId="15" fillId="3" borderId="53" xfId="1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5" fillId="3" borderId="47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5" fillId="0" borderId="48" xfId="1" applyBorder="1" applyAlignment="1">
      <alignment horizontal="center" vertical="center" wrapText="1"/>
    </xf>
    <xf numFmtId="0" fontId="5" fillId="0" borderId="51" xfId="1" applyBorder="1" applyAlignment="1">
      <alignment horizontal="center" vertical="center" wrapText="1"/>
    </xf>
    <xf numFmtId="0" fontId="5" fillId="0" borderId="52" xfId="1" applyBorder="1" applyAlignment="1">
      <alignment horizontal="center" vertical="center" wrapText="1"/>
    </xf>
    <xf numFmtId="0" fontId="5" fillId="3" borderId="44" xfId="1" applyFill="1" applyBorder="1" applyAlignment="1">
      <alignment vertical="center" wrapText="1"/>
    </xf>
    <xf numFmtId="0" fontId="5" fillId="3" borderId="45" xfId="1" applyFill="1" applyBorder="1" applyAlignment="1">
      <alignment vertical="center" wrapText="1"/>
    </xf>
    <xf numFmtId="0" fontId="5" fillId="3" borderId="46" xfId="1" applyFill="1" applyBorder="1" applyAlignment="1">
      <alignment vertical="center" wrapText="1"/>
    </xf>
    <xf numFmtId="0" fontId="5" fillId="3" borderId="44" xfId="1" applyFill="1" applyBorder="1" applyAlignment="1">
      <alignment horizontal="left" vertical="center" wrapText="1"/>
    </xf>
    <xf numFmtId="0" fontId="5" fillId="3" borderId="45" xfId="1" applyFill="1" applyBorder="1" applyAlignment="1">
      <alignment horizontal="left" vertical="center" wrapText="1"/>
    </xf>
    <xf numFmtId="0" fontId="5" fillId="3" borderId="46" xfId="1" applyFill="1" applyBorder="1" applyAlignment="1">
      <alignment horizontal="left" vertical="center" wrapText="1"/>
    </xf>
    <xf numFmtId="0" fontId="13" fillId="4" borderId="44" xfId="1" applyFont="1" applyFill="1" applyBorder="1" applyAlignment="1">
      <alignment horizontal="center" vertical="center" wrapText="1"/>
    </xf>
    <xf numFmtId="0" fontId="13" fillId="4" borderId="45" xfId="1" applyFont="1" applyFill="1" applyBorder="1" applyAlignment="1">
      <alignment horizontal="center" vertical="center" wrapText="1"/>
    </xf>
    <xf numFmtId="0" fontId="13" fillId="4" borderId="46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58" xfId="1" applyFont="1" applyFill="1" applyBorder="1" applyAlignment="1">
      <alignment horizontal="center" vertical="center" wrapText="1"/>
    </xf>
    <xf numFmtId="0" fontId="15" fillId="3" borderId="69" xfId="1" applyFont="1" applyFill="1" applyBorder="1" applyAlignment="1">
      <alignment horizontal="center" vertical="center" wrapText="1"/>
    </xf>
    <xf numFmtId="0" fontId="13" fillId="4" borderId="57" xfId="1" applyFont="1" applyFill="1" applyBorder="1" applyAlignment="1">
      <alignment horizontal="center" vertical="center" wrapText="1"/>
    </xf>
    <xf numFmtId="0" fontId="14" fillId="5" borderId="65" xfId="1" applyFont="1" applyFill="1" applyBorder="1" applyAlignment="1">
      <alignment horizontal="center" vertical="center" wrapText="1"/>
    </xf>
    <xf numFmtId="0" fontId="14" fillId="5" borderId="66" xfId="1" applyFont="1" applyFill="1" applyBorder="1" applyAlignment="1">
      <alignment horizontal="center" vertical="center" wrapText="1"/>
    </xf>
    <xf numFmtId="0" fontId="14" fillId="5" borderId="67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1196778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752475</xdr:colOff>
      <xdr:row>1</xdr:row>
      <xdr:rowOff>47625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228600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1244403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752475</xdr:colOff>
      <xdr:row>1</xdr:row>
      <xdr:rowOff>104775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29527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1148287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742950</xdr:colOff>
      <xdr:row>1</xdr:row>
      <xdr:rowOff>47625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3812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663378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714375</xdr:colOff>
      <xdr:row>1</xdr:row>
      <xdr:rowOff>161925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52425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1223044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087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974912</xdr:colOff>
      <xdr:row>1</xdr:row>
      <xdr:rowOff>44823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7537" y="235323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161924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161924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161924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161924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161924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161924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161924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114301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114301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114301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114301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114299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114299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1</xdr:col>
      <xdr:colOff>85725</xdr:colOff>
      <xdr:row>3</xdr:row>
      <xdr:rowOff>114299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114299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1196778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773906</xdr:colOff>
      <xdr:row>1</xdr:row>
      <xdr:rowOff>59531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0831" y="250031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1196778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9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742950</xdr:colOff>
      <xdr:row>1</xdr:row>
      <xdr:rowOff>57150</xdr:rowOff>
    </xdr:from>
    <xdr:ext cx="2136775" cy="663973"/>
    <xdr:pic>
      <xdr:nvPicPr>
        <xdr:cNvPr id="3" name="Imagen 23" descr="C:\Users\Planeación\AppData\Local\Microsoft\Windows\INetCache\Content.Word\EMSAD horizontal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47650"/>
          <a:ext cx="2136775" cy="66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8" name="Object 4" hidden="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9" name="Object 5" hidden="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0" name="Object 6" hidden="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1" name="Object 7" hidden="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2" name="Object 8" hidden="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3" name="Object 9" hidden="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4" name="Object 10" hidden="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2" name="Object 4" hidden="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3" name="Object 5" hidden="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4" name="Object 6" hidden="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5" name="Object 7" hidden="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6" name="Object 8" hidden="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7" name="Object 9" hidden="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8" name="Object 10" hidden="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9" name="Object 4" hidden="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0" name="Object 5" hidden="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1" name="Object 6" hidden="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2" name="Object 7" hidden="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3" name="Object 8" hidden="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4" name="Object 9" hidden="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5" name="Object 10" hidden="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7" name="Object 5" hidden="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8" name="Object 6" hidden="1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9" name="Object 7" hidden="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0" name="Object 8" hidden="1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1" name="Object 9" hidden="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2" name="Object 10" hidden="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4" name="Object 5" hidden="1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5" name="Object 6" hidden="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6" name="Object 7" hidden="1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7" name="Object 8" hidden="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8" name="Object 9" hidden="1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9" name="Object 10" hidden="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1" name="Object 5" hidden="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2" name="Object 6" hidden="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3" name="Object 7" hidden="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4" name="Object 8" hidden="1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5" name="Object 9" hidden="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6" name="Object 10" hidden="1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8" name="Object 5" hidden="1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9" name="Object 6" hidden="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0" name="Object 7" hidden="1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1" name="Object 8" hidden="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2" name="Object 9" hidden="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3" name="Object 10" hidden="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ricka/Documents/PLANEACI&#211;N/2022/PROGRAMA%20ANUAL%202022/EMSAD/Proyecto%202%20EMSaD.xlsx" TargetMode="External"/><Relationship Id="rId1" Type="http://schemas.openxmlformats.org/officeDocument/2006/relationships/externalLinkPath" Target="/Users/Ericka/Documents/PLANEACI&#211;N/2022/PROGRAMA%20ANUAL%202022/EMSAD/Proyecto%202%20EMSa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ricka/Documents/PLANEACI&#211;N/2022/PROGRAMA%20ANUAL%202022/EMSAD/Proyecto%203%20EMSaD.xlsx" TargetMode="External"/><Relationship Id="rId1" Type="http://schemas.openxmlformats.org/officeDocument/2006/relationships/externalLinkPath" Target="/Users/Ericka/Documents/PLANEACI&#211;N/2022/PROGRAMA%20ANUAL%202022/EMSAD/Proyecto%203%20EMS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R 2"/>
      <sheetName val="Proyecto 2"/>
    </sheetNames>
    <sheetDataSet>
      <sheetData sheetId="0"/>
      <sheetData sheetId="1">
        <row r="6">
          <cell r="B6" t="str">
            <v>Los Programas académicos alcanzan la concreción curricular del Colegio mediante el Modelo de Educación Media Superior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R 3"/>
      <sheetName val="Proyecto 3"/>
    </sheetNames>
    <sheetDataSet>
      <sheetData sheetId="0"/>
      <sheetData sheetId="1">
        <row r="6">
          <cell r="B6" t="str">
            <v>El personal docente tiene garantizada la profesionalización mediante programas de vanguardi de especialización, actualización y capacitación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31"/>
  <sheetViews>
    <sheetView view="pageBreakPreview" topLeftCell="A16" zoomScaleNormal="100" zoomScaleSheetLayoutView="100" workbookViewId="0">
      <selection activeCell="D19" sqref="D19"/>
    </sheetView>
  </sheetViews>
  <sheetFormatPr baseColWidth="10" defaultRowHeight="15" x14ac:dyDescent="0.25"/>
  <cols>
    <col min="1" max="1" width="20.28515625" customWidth="1"/>
    <col min="2" max="2" width="35.28515625" customWidth="1"/>
    <col min="3" max="3" width="28.5703125" customWidth="1"/>
    <col min="4" max="4" width="37.28515625" customWidth="1"/>
    <col min="5" max="5" width="32.28515625" customWidth="1"/>
    <col min="6" max="6" width="49.42578125" customWidth="1"/>
  </cols>
  <sheetData>
    <row r="1" spans="1:6" ht="18.75" x14ac:dyDescent="0.25">
      <c r="A1" s="150" t="s">
        <v>15</v>
      </c>
      <c r="B1" s="151"/>
      <c r="C1" s="151"/>
      <c r="D1" s="151"/>
      <c r="E1" s="151"/>
      <c r="F1" s="152"/>
    </row>
    <row r="2" spans="1:6" x14ac:dyDescent="0.25">
      <c r="A2" s="153"/>
      <c r="B2" s="154"/>
      <c r="C2" s="154"/>
      <c r="D2" s="154"/>
      <c r="E2" s="154"/>
      <c r="F2" s="155"/>
    </row>
    <row r="3" spans="1:6" x14ac:dyDescent="0.25">
      <c r="A3" s="22" t="s">
        <v>16</v>
      </c>
      <c r="B3" s="140" t="s">
        <v>17</v>
      </c>
      <c r="C3" s="140"/>
      <c r="D3" s="140"/>
      <c r="E3" s="140"/>
      <c r="F3" s="140"/>
    </row>
    <row r="4" spans="1:6" ht="30" customHeight="1" x14ac:dyDescent="0.25">
      <c r="A4" s="22" t="s">
        <v>18</v>
      </c>
      <c r="B4" s="140" t="s">
        <v>19</v>
      </c>
      <c r="C4" s="140"/>
      <c r="D4" s="140"/>
      <c r="E4" s="140"/>
      <c r="F4" s="140"/>
    </row>
    <row r="5" spans="1:6" x14ac:dyDescent="0.25">
      <c r="A5" s="23" t="s">
        <v>20</v>
      </c>
      <c r="B5" s="156" t="s">
        <v>21</v>
      </c>
      <c r="C5" s="156"/>
      <c r="D5" s="156"/>
      <c r="E5" s="156"/>
      <c r="F5" s="156"/>
    </row>
    <row r="6" spans="1:6" x14ac:dyDescent="0.25">
      <c r="A6" s="23" t="s">
        <v>22</v>
      </c>
      <c r="B6" s="140" t="s">
        <v>23</v>
      </c>
      <c r="C6" s="140"/>
      <c r="D6" s="140"/>
      <c r="E6" s="140"/>
      <c r="F6" s="140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ht="23.25" customHeight="1" x14ac:dyDescent="0.25">
      <c r="A8" s="23" t="s">
        <v>18</v>
      </c>
      <c r="B8" s="140" t="s">
        <v>25</v>
      </c>
      <c r="C8" s="140"/>
      <c r="D8" s="140"/>
      <c r="E8" s="140"/>
      <c r="F8" s="140"/>
    </row>
    <row r="9" spans="1:6" x14ac:dyDescent="0.25">
      <c r="A9" s="23" t="s">
        <v>20</v>
      </c>
      <c r="B9" s="140" t="s">
        <v>26</v>
      </c>
      <c r="C9" s="140"/>
      <c r="D9" s="140"/>
      <c r="E9" s="140"/>
      <c r="F9" s="140"/>
    </row>
    <row r="10" spans="1:6" ht="30" customHeight="1" x14ac:dyDescent="0.25">
      <c r="A10" s="24" t="s">
        <v>22</v>
      </c>
      <c r="B10" s="140" t="s">
        <v>27</v>
      </c>
      <c r="C10" s="140"/>
      <c r="D10" s="140"/>
      <c r="E10" s="140"/>
      <c r="F10" s="140"/>
    </row>
    <row r="11" spans="1:6" x14ac:dyDescent="0.25">
      <c r="A11" s="24" t="s">
        <v>28</v>
      </c>
      <c r="B11" s="141" t="s">
        <v>29</v>
      </c>
      <c r="C11" s="142"/>
      <c r="D11" s="142"/>
      <c r="E11" s="142"/>
      <c r="F11" s="143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135" t="s">
        <v>33</v>
      </c>
      <c r="C13" s="135" t="s">
        <v>34</v>
      </c>
      <c r="D13" s="135" t="s">
        <v>35</v>
      </c>
      <c r="E13" s="135" t="s">
        <v>36</v>
      </c>
      <c r="F13" s="135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71.25" x14ac:dyDescent="0.25">
      <c r="A15" s="27" t="s">
        <v>38</v>
      </c>
      <c r="B15" s="64" t="s">
        <v>135</v>
      </c>
      <c r="C15" s="64" t="s">
        <v>136</v>
      </c>
      <c r="D15" s="64" t="s">
        <v>136</v>
      </c>
      <c r="E15" s="64" t="s">
        <v>137</v>
      </c>
      <c r="F15" s="64" t="s">
        <v>138</v>
      </c>
    </row>
    <row r="16" spans="1:6" ht="71.25" x14ac:dyDescent="0.25">
      <c r="A16" s="27" t="s">
        <v>39</v>
      </c>
      <c r="B16" s="64" t="s">
        <v>133</v>
      </c>
      <c r="C16" s="64" t="s">
        <v>134</v>
      </c>
      <c r="D16" s="64" t="s">
        <v>134</v>
      </c>
      <c r="E16" s="64" t="s">
        <v>139</v>
      </c>
      <c r="F16" s="64" t="s">
        <v>140</v>
      </c>
    </row>
    <row r="17" spans="1:6" ht="99.75" x14ac:dyDescent="0.25">
      <c r="A17" s="147" t="s">
        <v>40</v>
      </c>
      <c r="B17" s="28" t="str">
        <f>'Proyecto 1'!B10</f>
        <v>1. Programa de atención a la cobertura educativa implementado en los Centros EMSaD</v>
      </c>
      <c r="C17" s="28" t="s">
        <v>315</v>
      </c>
      <c r="D17" s="28" t="s">
        <v>337</v>
      </c>
      <c r="E17" s="28" t="s">
        <v>146</v>
      </c>
      <c r="F17" s="28" t="s">
        <v>142</v>
      </c>
    </row>
    <row r="18" spans="1:6" ht="57" x14ac:dyDescent="0.25">
      <c r="A18" s="148"/>
      <c r="B18" s="64" t="str">
        <f>'Proyecto 1'!B15</f>
        <v>2. Programa de Servicios Escolares implementado para la certificación y titulación de estudiantes en los Centros EMSaD.</v>
      </c>
      <c r="C18" s="64" t="str">
        <f>'Proyecto 1'!N15</f>
        <v>Porcentaje de ejecución del Programa de Servicios Escolares implementado en los Centros EMSaD.</v>
      </c>
      <c r="D18" s="64" t="s">
        <v>338</v>
      </c>
      <c r="E18" s="64" t="s">
        <v>147</v>
      </c>
      <c r="F18" s="64" t="s">
        <v>143</v>
      </c>
    </row>
    <row r="19" spans="1:6" ht="85.5" x14ac:dyDescent="0.25">
      <c r="A19" s="148"/>
      <c r="B19" s="64" t="str">
        <f>'Proyecto 1'!B17</f>
        <v>3. Programa de permanencia educativa implementado en los Centros EMSaD para fortalecer la retención y el aprovechamiento académico de los estudiantes.</v>
      </c>
      <c r="C19" s="64" t="str">
        <f>'Proyecto 1'!N17</f>
        <v>Porcentaje de estudiantes que permanecen inscritos durante el ciclo escolar con respecto a la matrícula inicial del semestre B del ciclo escolar pasado</v>
      </c>
      <c r="D19" s="64" t="s">
        <v>339</v>
      </c>
      <c r="E19" s="64" t="s">
        <v>148</v>
      </c>
      <c r="F19" s="64" t="s">
        <v>144</v>
      </c>
    </row>
    <row r="20" spans="1:6" ht="85.5" x14ac:dyDescent="0.25">
      <c r="A20" s="148"/>
      <c r="B20" s="28" t="str">
        <f>'Proyecto 1'!B21</f>
        <v>4. Proceso de validación del Programa de Beca Universal Benito Juárez coordinado y ejecutado en los Centros EMSaD.</v>
      </c>
      <c r="C20" s="28" t="str">
        <f>'Proyecto 1'!N21</f>
        <v>Porcentaje de estudiantes validados en el Sistema de Becas Benito Juárez con respecto al total de alumnos inscritos en los Centros EMSaD.</v>
      </c>
      <c r="D20" s="28" t="s">
        <v>341</v>
      </c>
      <c r="E20" s="28" t="s">
        <v>149</v>
      </c>
      <c r="F20" s="28" t="s">
        <v>145</v>
      </c>
    </row>
    <row r="21" spans="1:6" ht="85.5" x14ac:dyDescent="0.25">
      <c r="A21" s="149"/>
      <c r="B21" s="28" t="str">
        <f>'Proyecto 1'!B23</f>
        <v>5. Programa de Interculturalidad implementado en los Centros EMSaD.</v>
      </c>
      <c r="C21" s="28" t="str">
        <f>'Proyecto 1'!N23</f>
        <v>Porcentaje de Centros EMSaD que participaron en eventos de interculturalidad a nivel estatal o nacional</v>
      </c>
      <c r="D21" s="28" t="s">
        <v>348</v>
      </c>
      <c r="E21" s="28" t="s">
        <v>238</v>
      </c>
      <c r="F21" s="28" t="s">
        <v>239</v>
      </c>
    </row>
    <row r="22" spans="1:6" ht="58.5" customHeight="1" x14ac:dyDescent="0.25">
      <c r="A22" s="133" t="s">
        <v>41</v>
      </c>
      <c r="B22" s="28" t="str">
        <f>'Proyecto 1'!B11</f>
        <v xml:space="preserve">1.1. Coordinar el proceso de evaluación diagnóstica de estudiamtes de nuevo ingreso. </v>
      </c>
      <c r="C22" s="131" t="str">
        <f>'Proyecto 1'!N11</f>
        <v>Número de estudiantes evaluados</v>
      </c>
      <c r="D22" s="132"/>
      <c r="E22" s="28" t="s">
        <v>150</v>
      </c>
      <c r="F22" s="28" t="s">
        <v>42</v>
      </c>
    </row>
    <row r="23" spans="1:6" ht="57" x14ac:dyDescent="0.25">
      <c r="A23" s="134"/>
      <c r="B23" s="28" t="str">
        <f>'Proyecto 1'!B12</f>
        <v>1.2. Coordinar la impartición del curso propedéutico y evaluación post test a estudiantes de nuevo ingreso.</v>
      </c>
      <c r="C23" s="131" t="str">
        <f>'Proyecto 1'!N12</f>
        <v>Número de estudiantes en curso propedéutico</v>
      </c>
      <c r="D23" s="132"/>
      <c r="E23" s="28" t="s">
        <v>151</v>
      </c>
      <c r="F23" s="28" t="s">
        <v>43</v>
      </c>
    </row>
    <row r="24" spans="1:6" ht="71.25" x14ac:dyDescent="0.25">
      <c r="A24" s="134"/>
      <c r="B24" s="28" t="str">
        <f>'Proyecto 1'!B13</f>
        <v>1.3. Dotar de material didáctico a los Centros EMSaD.</v>
      </c>
      <c r="C24" s="131" t="str">
        <f>'Proyecto 1'!N13</f>
        <v>Número de compras de material didáctico para Centros EMSaD</v>
      </c>
      <c r="D24" s="132"/>
      <c r="E24" s="28" t="s">
        <v>152</v>
      </c>
      <c r="F24" s="28" t="s">
        <v>44</v>
      </c>
    </row>
    <row r="25" spans="1:6" ht="57" x14ac:dyDescent="0.25">
      <c r="A25" s="134"/>
      <c r="B25" s="28" t="str">
        <f>'Proyecto 1'!B14</f>
        <v>1.4 Ceremonia de Inicio de semestre.</v>
      </c>
      <c r="C25" s="131" t="str">
        <f>'Proyecto 1'!N14</f>
        <v>Número de ceremonias realizadas</v>
      </c>
      <c r="D25" s="132"/>
      <c r="E25" s="28" t="s">
        <v>273</v>
      </c>
      <c r="F25" s="28" t="s">
        <v>274</v>
      </c>
    </row>
    <row r="26" spans="1:6" ht="57" x14ac:dyDescent="0.25">
      <c r="A26" s="134"/>
      <c r="B26" s="28" t="str">
        <f>'Proyecto 1'!B16</f>
        <v>2.1. Efectuar el proceso de certificación de estudios de bachillerato general de la generación 2023-2026.</v>
      </c>
      <c r="C26" s="131" t="str">
        <f>'Proyecto 1'!N16</f>
        <v>Número de certificaciones realizadas</v>
      </c>
      <c r="D26" s="132"/>
      <c r="E26" s="64" t="s">
        <v>153</v>
      </c>
      <c r="F26" s="64" t="s">
        <v>157</v>
      </c>
    </row>
    <row r="27" spans="1:6" ht="85.5" x14ac:dyDescent="0.25">
      <c r="A27" s="134"/>
      <c r="B27" s="64" t="str">
        <f>'Proyecto 1'!B18</f>
        <v>3.1 Coordinar el proceso de regularización de estudiantes en riesgo de reprobación</v>
      </c>
      <c r="C27" s="131" t="str">
        <f>'Proyecto 1'!N18</f>
        <v>Número de programas o sesiones de regularización realizados en los Centros EMSaD.</v>
      </c>
      <c r="D27" s="132"/>
      <c r="E27" s="64" t="s">
        <v>154</v>
      </c>
      <c r="F27" s="64" t="s">
        <v>158</v>
      </c>
    </row>
    <row r="28" spans="1:6" ht="85.5" customHeight="1" x14ac:dyDescent="0.25">
      <c r="A28" s="134"/>
      <c r="B28" s="64" t="str">
        <f>'Proyecto 1'!B19</f>
        <v>3.2 Coordinar el programa de tutorías de los 25 Centros EMSaD con el objetivo de abatir el ausentismo, reprobación y deserción escolar</v>
      </c>
      <c r="C28" s="131" t="str">
        <f>'Proyecto 1'!N19</f>
        <v>Número de programas de tutorías implementados en los Centros EMSaD.</v>
      </c>
      <c r="D28" s="132"/>
      <c r="E28" s="64" t="s">
        <v>155</v>
      </c>
      <c r="F28" s="64" t="s">
        <v>159</v>
      </c>
    </row>
    <row r="29" spans="1:6" ht="57" customHeight="1" x14ac:dyDescent="0.25">
      <c r="A29" s="134"/>
      <c r="B29" s="64" t="str">
        <f>'Proyecto 1'!B20</f>
        <v>3.3.  Ceremonia de la excelencia académica.</v>
      </c>
      <c r="C29" s="131" t="str">
        <f>'Proyecto 1'!N20</f>
        <v>Número de ceremonias de excelencia académica realizadas.</v>
      </c>
      <c r="D29" s="132"/>
      <c r="E29" s="64" t="s">
        <v>156</v>
      </c>
      <c r="F29" s="64" t="s">
        <v>160</v>
      </c>
    </row>
    <row r="30" spans="1:6" ht="71.25" x14ac:dyDescent="0.25">
      <c r="A30" s="134"/>
      <c r="B30" s="64" t="str">
        <f>'Proyecto 1'!B22</f>
        <v>4.1. Coordinar el proceso de validación de la Beca Universal Benito Juárez.</v>
      </c>
      <c r="C30" s="131" t="str">
        <f>'Proyecto 1'!N22</f>
        <v>Número de Centros EMSaD que realizaron la validación de becarios en el Sistema Benito Juárez.</v>
      </c>
      <c r="D30" s="132"/>
      <c r="E30" s="64" t="s">
        <v>243</v>
      </c>
      <c r="F30" s="64" t="s">
        <v>244</v>
      </c>
    </row>
    <row r="31" spans="1:6" ht="85.5" x14ac:dyDescent="0.25">
      <c r="A31" s="134"/>
      <c r="B31" s="64" t="str">
        <f>'Proyecto 1'!B24</f>
        <v>5.1. Coordinar la participación de los centros EMSaD en el evento estatal y nacional de interculturalidad</v>
      </c>
      <c r="C31" s="131" t="str">
        <f>'Proyecto 1'!N24</f>
        <v>Número de eventos estatales y nacionales de interculturalidad en los que participaron los Centros EMSaD</v>
      </c>
      <c r="D31" s="132"/>
      <c r="E31" s="28" t="s">
        <v>240</v>
      </c>
      <c r="F31" s="28" t="s">
        <v>241</v>
      </c>
    </row>
  </sheetData>
  <mergeCells count="29">
    <mergeCell ref="B6:F6"/>
    <mergeCell ref="A1:F1"/>
    <mergeCell ref="A2:F2"/>
    <mergeCell ref="B3:F3"/>
    <mergeCell ref="B4:F4"/>
    <mergeCell ref="B5:F5"/>
    <mergeCell ref="A22:A31"/>
    <mergeCell ref="F13:F14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A17:A21"/>
    <mergeCell ref="C22:D22"/>
    <mergeCell ref="C23:D23"/>
    <mergeCell ref="C24:D24"/>
    <mergeCell ref="C30:D30"/>
    <mergeCell ref="C31:D31"/>
    <mergeCell ref="C25:D25"/>
    <mergeCell ref="C26:D26"/>
    <mergeCell ref="C27:D27"/>
    <mergeCell ref="C28:D28"/>
    <mergeCell ref="C29:D29"/>
  </mergeCells>
  <pageMargins left="0.7" right="0.7" top="0.75" bottom="0.75" header="0.3" footer="0.3"/>
  <pageSetup scale="60" fitToHeight="0" orientation="landscape" r:id="rId1"/>
  <rowBreaks count="1" manualBreakCount="1">
    <brk id="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N22"/>
  <sheetViews>
    <sheetView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7" width="8.28515625" style="1" customWidth="1"/>
    <col min="8" max="8" width="11.42578125" style="1" customWidth="1"/>
    <col min="9" max="10" width="7.140625" style="1" customWidth="1"/>
    <col min="11" max="11" width="7.7109375" style="1" customWidth="1"/>
    <col min="12" max="13" width="16.28515625" style="1" customWidth="1"/>
    <col min="14" max="14" width="28" style="1" customWidth="1"/>
  </cols>
  <sheetData>
    <row r="2" spans="1:14" ht="17.25" x14ac:dyDescent="0.25"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25">
      <c r="B3" s="119" t="s">
        <v>103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7.2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81" t="s">
        <v>104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 x14ac:dyDescent="0.25">
      <c r="A7" s="34" t="s">
        <v>3</v>
      </c>
      <c r="B7" s="181" t="s">
        <v>100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4" ht="43.5" customHeight="1" x14ac:dyDescent="0.25">
      <c r="A8" s="130" t="s">
        <v>4</v>
      </c>
      <c r="B8" s="117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5" t="s">
        <v>7</v>
      </c>
      <c r="M8" s="117" t="s">
        <v>8</v>
      </c>
      <c r="N8" s="118" t="s">
        <v>3</v>
      </c>
    </row>
    <row r="9" spans="1:14" x14ac:dyDescent="0.25">
      <c r="A9" s="130"/>
      <c r="B9" s="117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6"/>
      <c r="M9" s="117"/>
      <c r="N9" s="118"/>
    </row>
    <row r="10" spans="1:14" ht="51" x14ac:dyDescent="0.25">
      <c r="A10" s="36" t="s">
        <v>11</v>
      </c>
      <c r="B10" s="37" t="s">
        <v>404</v>
      </c>
      <c r="C10" s="111">
        <f>J10+H10+F10+D10</f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110">
        <v>1</v>
      </c>
      <c r="K10" s="38">
        <v>0</v>
      </c>
      <c r="L10" s="92">
        <f t="shared" ref="L10:L20" si="0">SUM(E10,G10,I10,K10)/C10</f>
        <v>0</v>
      </c>
      <c r="M10" s="53" t="s">
        <v>161</v>
      </c>
      <c r="N10" s="41" t="s">
        <v>405</v>
      </c>
    </row>
    <row r="11" spans="1:14" ht="51" x14ac:dyDescent="0.25">
      <c r="A11" s="215" t="s">
        <v>12</v>
      </c>
      <c r="B11" s="58" t="s">
        <v>307</v>
      </c>
      <c r="C11" s="43">
        <f t="shared" ref="C11:C20" si="1">J11+H11+F11+D11</f>
        <v>2</v>
      </c>
      <c r="D11" s="43">
        <v>1</v>
      </c>
      <c r="E11" s="43">
        <v>1</v>
      </c>
      <c r="F11" s="69">
        <v>0</v>
      </c>
      <c r="G11" s="69">
        <v>0</v>
      </c>
      <c r="H11" s="69">
        <v>0</v>
      </c>
      <c r="I11" s="69">
        <v>0</v>
      </c>
      <c r="J11" s="69">
        <v>1</v>
      </c>
      <c r="K11" s="69">
        <v>0</v>
      </c>
      <c r="L11" s="93">
        <f t="shared" si="0"/>
        <v>0.5</v>
      </c>
      <c r="M11" s="45" t="s">
        <v>329</v>
      </c>
      <c r="N11" s="46" t="s">
        <v>406</v>
      </c>
    </row>
    <row r="12" spans="1:14" ht="51" x14ac:dyDescent="0.25">
      <c r="A12" s="160"/>
      <c r="B12" s="58" t="s">
        <v>308</v>
      </c>
      <c r="C12" s="43">
        <f t="shared" si="1"/>
        <v>2</v>
      </c>
      <c r="D12" s="43">
        <v>0</v>
      </c>
      <c r="E12" s="43">
        <v>0</v>
      </c>
      <c r="F12" s="43">
        <v>2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4">
        <f t="shared" si="0"/>
        <v>0</v>
      </c>
      <c r="M12" s="45" t="s">
        <v>409</v>
      </c>
      <c r="N12" s="46" t="s">
        <v>423</v>
      </c>
    </row>
    <row r="13" spans="1:14" ht="51" x14ac:dyDescent="0.25">
      <c r="A13" s="36" t="s">
        <v>14</v>
      </c>
      <c r="B13" s="68" t="s">
        <v>407</v>
      </c>
      <c r="C13" s="111">
        <f t="shared" si="1"/>
        <v>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111">
        <v>1</v>
      </c>
      <c r="K13" s="38">
        <v>0</v>
      </c>
      <c r="L13" s="92">
        <f t="shared" si="0"/>
        <v>0</v>
      </c>
      <c r="M13" s="53" t="s">
        <v>161</v>
      </c>
      <c r="N13" s="41" t="s">
        <v>408</v>
      </c>
    </row>
    <row r="14" spans="1:14" ht="51" x14ac:dyDescent="0.25">
      <c r="A14" s="183" t="s">
        <v>12</v>
      </c>
      <c r="B14" s="71" t="s">
        <v>302</v>
      </c>
      <c r="C14" s="43">
        <f t="shared" si="1"/>
        <v>2</v>
      </c>
      <c r="D14" s="43">
        <v>1</v>
      </c>
      <c r="E14" s="43">
        <v>1</v>
      </c>
      <c r="F14" s="43">
        <v>0</v>
      </c>
      <c r="G14" s="43">
        <v>0</v>
      </c>
      <c r="H14" s="43">
        <v>1</v>
      </c>
      <c r="I14" s="43">
        <v>0</v>
      </c>
      <c r="J14" s="43">
        <v>0</v>
      </c>
      <c r="K14" s="43">
        <v>0</v>
      </c>
      <c r="L14" s="94">
        <f t="shared" si="0"/>
        <v>0.5</v>
      </c>
      <c r="M14" s="45" t="s">
        <v>411</v>
      </c>
      <c r="N14" s="46" t="s">
        <v>410</v>
      </c>
    </row>
    <row r="15" spans="1:14" ht="51" x14ac:dyDescent="0.25">
      <c r="A15" s="163"/>
      <c r="B15" s="71" t="s">
        <v>285</v>
      </c>
      <c r="C15" s="43">
        <f t="shared" si="1"/>
        <v>1</v>
      </c>
      <c r="D15" s="43">
        <v>0</v>
      </c>
      <c r="E15" s="43">
        <v>0</v>
      </c>
      <c r="F15" s="43">
        <v>1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63">
        <f t="shared" si="0"/>
        <v>0</v>
      </c>
      <c r="M15" s="45" t="s">
        <v>329</v>
      </c>
      <c r="N15" s="46" t="s">
        <v>412</v>
      </c>
    </row>
    <row r="16" spans="1:14" ht="38.25" x14ac:dyDescent="0.25">
      <c r="A16" s="163"/>
      <c r="B16" s="72" t="s">
        <v>286</v>
      </c>
      <c r="C16" s="43">
        <f t="shared" si="1"/>
        <v>1</v>
      </c>
      <c r="D16" s="43">
        <v>0</v>
      </c>
      <c r="E16" s="43">
        <v>0</v>
      </c>
      <c r="F16" s="43">
        <v>1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4">
        <f t="shared" si="0"/>
        <v>0</v>
      </c>
      <c r="M16" s="45" t="s">
        <v>415</v>
      </c>
      <c r="N16" s="46" t="s">
        <v>413</v>
      </c>
    </row>
    <row r="17" spans="1:14" ht="51" x14ac:dyDescent="0.25">
      <c r="A17" s="163"/>
      <c r="B17" s="72" t="s">
        <v>472</v>
      </c>
      <c r="C17" s="43">
        <f t="shared" si="1"/>
        <v>1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1</v>
      </c>
      <c r="K17" s="43">
        <v>0</v>
      </c>
      <c r="L17" s="94">
        <f t="shared" si="0"/>
        <v>0</v>
      </c>
      <c r="M17" s="45" t="s">
        <v>415</v>
      </c>
      <c r="N17" s="46" t="s">
        <v>414</v>
      </c>
    </row>
    <row r="18" spans="1:14" ht="63.75" x14ac:dyDescent="0.25">
      <c r="A18" s="163"/>
      <c r="B18" s="72" t="s">
        <v>287</v>
      </c>
      <c r="C18" s="43">
        <f t="shared" si="1"/>
        <v>1</v>
      </c>
      <c r="D18" s="43">
        <v>0</v>
      </c>
      <c r="E18" s="43">
        <v>0</v>
      </c>
      <c r="F18" s="43">
        <v>0</v>
      </c>
      <c r="G18" s="43">
        <v>0</v>
      </c>
      <c r="H18" s="43">
        <v>1</v>
      </c>
      <c r="I18" s="43">
        <v>0</v>
      </c>
      <c r="J18" s="43">
        <v>0</v>
      </c>
      <c r="K18" s="43">
        <v>0</v>
      </c>
      <c r="L18" s="94">
        <f t="shared" si="0"/>
        <v>0</v>
      </c>
      <c r="M18" s="45" t="s">
        <v>329</v>
      </c>
      <c r="N18" s="46" t="s">
        <v>416</v>
      </c>
    </row>
    <row r="19" spans="1:14" ht="51" x14ac:dyDescent="0.25">
      <c r="A19" s="36" t="s">
        <v>91</v>
      </c>
      <c r="B19" s="47" t="s">
        <v>206</v>
      </c>
      <c r="C19" s="111">
        <f t="shared" si="1"/>
        <v>1</v>
      </c>
      <c r="D19" s="38">
        <v>0</v>
      </c>
      <c r="E19" s="38">
        <v>0</v>
      </c>
      <c r="F19" s="111">
        <v>1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92">
        <f t="shared" si="0"/>
        <v>0</v>
      </c>
      <c r="M19" s="53" t="s">
        <v>161</v>
      </c>
      <c r="N19" s="41" t="s">
        <v>417</v>
      </c>
    </row>
    <row r="20" spans="1:14" ht="38.25" x14ac:dyDescent="0.25">
      <c r="A20" s="103"/>
      <c r="B20" s="57" t="s">
        <v>303</v>
      </c>
      <c r="C20" s="43">
        <f t="shared" si="1"/>
        <v>1</v>
      </c>
      <c r="D20" s="43">
        <v>0</v>
      </c>
      <c r="E20" s="43">
        <v>0</v>
      </c>
      <c r="F20" s="70">
        <v>1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4">
        <f t="shared" si="0"/>
        <v>0</v>
      </c>
      <c r="M20" s="45" t="s">
        <v>419</v>
      </c>
      <c r="N20" s="67" t="s">
        <v>418</v>
      </c>
    </row>
    <row r="22" spans="1:14" x14ac:dyDescent="0.25">
      <c r="C22" s="1">
        <f>SUM(C11:C12,C14:C18,C20)</f>
        <v>11</v>
      </c>
      <c r="D22" s="1">
        <f t="shared" ref="D22:K22" si="2">SUM(D11:D12,D14:D18,D20)</f>
        <v>2</v>
      </c>
      <c r="E22" s="1">
        <f t="shared" si="2"/>
        <v>2</v>
      </c>
      <c r="F22" s="1">
        <f t="shared" si="2"/>
        <v>5</v>
      </c>
      <c r="G22" s="1">
        <f t="shared" si="2"/>
        <v>0</v>
      </c>
      <c r="H22" s="1">
        <f t="shared" si="2"/>
        <v>2</v>
      </c>
      <c r="I22" s="1">
        <f t="shared" si="2"/>
        <v>0</v>
      </c>
      <c r="J22" s="1">
        <f t="shared" si="2"/>
        <v>2</v>
      </c>
      <c r="K22" s="1">
        <f t="shared" si="2"/>
        <v>0</v>
      </c>
    </row>
  </sheetData>
  <mergeCells count="17">
    <mergeCell ref="A14:A18"/>
    <mergeCell ref="L8:L9"/>
    <mergeCell ref="M8:M9"/>
    <mergeCell ref="N8:N9"/>
    <mergeCell ref="A11:A12"/>
    <mergeCell ref="A8:A9"/>
    <mergeCell ref="B8:B9"/>
    <mergeCell ref="C8:C9"/>
    <mergeCell ref="D8:E8"/>
    <mergeCell ref="F8:G8"/>
    <mergeCell ref="H8:I8"/>
    <mergeCell ref="J8:K8"/>
    <mergeCell ref="C2:L2"/>
    <mergeCell ref="B3:N3"/>
    <mergeCell ref="C4:L4"/>
    <mergeCell ref="B6:N6"/>
    <mergeCell ref="B7:N7"/>
  </mergeCells>
  <pageMargins left="0.7" right="0.7" top="0.75" bottom="0.75" header="0.3" footer="0.3"/>
  <pageSetup scale="6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F20"/>
  <sheetViews>
    <sheetView view="pageBreakPreview" topLeftCell="A10" zoomScaleNormal="100" zoomScaleSheetLayoutView="100" workbookViewId="0">
      <selection activeCell="D18" sqref="D18"/>
    </sheetView>
  </sheetViews>
  <sheetFormatPr baseColWidth="10" defaultRowHeight="15" x14ac:dyDescent="0.25"/>
  <cols>
    <col min="1" max="1" width="31.85546875" customWidth="1"/>
    <col min="2" max="2" width="44.5703125" customWidth="1"/>
    <col min="3" max="3" width="43.140625" customWidth="1"/>
    <col min="4" max="4" width="36.85546875" customWidth="1"/>
    <col min="5" max="5" width="34.28515625" customWidth="1"/>
    <col min="6" max="6" width="43.7109375" customWidth="1"/>
  </cols>
  <sheetData>
    <row r="1" spans="1:6" ht="18.75" x14ac:dyDescent="0.25">
      <c r="A1" s="216" t="s">
        <v>15</v>
      </c>
      <c r="B1" s="217"/>
      <c r="C1" s="217"/>
      <c r="D1" s="217"/>
      <c r="E1" s="217"/>
      <c r="F1" s="218"/>
    </row>
    <row r="2" spans="1:6" x14ac:dyDescent="0.25">
      <c r="A2" s="219"/>
      <c r="B2" s="220"/>
      <c r="C2" s="220"/>
      <c r="D2" s="220"/>
      <c r="E2" s="220"/>
      <c r="F2" s="221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ht="30" customHeight="1" x14ac:dyDescent="0.25">
      <c r="A5" s="30" t="s">
        <v>20</v>
      </c>
      <c r="B5" s="175" t="s">
        <v>105</v>
      </c>
      <c r="C5" s="175"/>
      <c r="D5" s="175"/>
      <c r="E5" s="175"/>
      <c r="F5" s="175"/>
    </row>
    <row r="6" spans="1:6" x14ac:dyDescent="0.25">
      <c r="A6" s="30" t="s">
        <v>22</v>
      </c>
      <c r="B6" s="168" t="s">
        <v>106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ht="28.5" customHeight="1" x14ac:dyDescent="0.25">
      <c r="A8" s="30" t="s">
        <v>18</v>
      </c>
      <c r="B8" s="222" t="s">
        <v>107</v>
      </c>
      <c r="C8" s="223"/>
      <c r="D8" s="223"/>
      <c r="E8" s="223"/>
      <c r="F8" s="224"/>
    </row>
    <row r="9" spans="1:6" x14ac:dyDescent="0.25">
      <c r="A9" s="30" t="s">
        <v>20</v>
      </c>
      <c r="B9" s="222" t="s">
        <v>108</v>
      </c>
      <c r="C9" s="223"/>
      <c r="D9" s="223"/>
      <c r="E9" s="223"/>
      <c r="F9" s="224"/>
    </row>
    <row r="10" spans="1:6" ht="26.25" customHeight="1" x14ac:dyDescent="0.25">
      <c r="A10" s="31" t="s">
        <v>22</v>
      </c>
      <c r="B10" s="225" t="s">
        <v>109</v>
      </c>
      <c r="C10" s="226"/>
      <c r="D10" s="226"/>
      <c r="E10" s="226"/>
      <c r="F10" s="227"/>
    </row>
    <row r="11" spans="1:6" x14ac:dyDescent="0.25">
      <c r="A11" s="31" t="s">
        <v>28</v>
      </c>
      <c r="B11" s="228" t="s">
        <v>110</v>
      </c>
      <c r="C11" s="229"/>
      <c r="D11" s="229"/>
      <c r="E11" s="229"/>
      <c r="F11" s="230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214" t="s">
        <v>33</v>
      </c>
      <c r="C13" s="214" t="s">
        <v>34</v>
      </c>
      <c r="D13" s="214" t="s">
        <v>35</v>
      </c>
      <c r="E13" s="214" t="s">
        <v>36</v>
      </c>
      <c r="F13" s="214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85.5" x14ac:dyDescent="0.25">
      <c r="A15" s="59" t="s">
        <v>38</v>
      </c>
      <c r="B15" s="64" t="s">
        <v>214</v>
      </c>
      <c r="C15" s="64" t="s">
        <v>111</v>
      </c>
      <c r="D15" s="64" t="s">
        <v>215</v>
      </c>
      <c r="E15" s="64" t="s">
        <v>112</v>
      </c>
      <c r="F15" s="64" t="s">
        <v>113</v>
      </c>
    </row>
    <row r="16" spans="1:6" ht="63.75" customHeight="1" x14ac:dyDescent="0.25">
      <c r="A16" s="59" t="s">
        <v>39</v>
      </c>
      <c r="B16" s="64" t="s">
        <v>212</v>
      </c>
      <c r="C16" s="64" t="s">
        <v>217</v>
      </c>
      <c r="D16" s="64" t="s">
        <v>216</v>
      </c>
      <c r="E16" s="64" t="s">
        <v>219</v>
      </c>
      <c r="F16" s="64" t="s">
        <v>218</v>
      </c>
    </row>
    <row r="17" spans="1:6" ht="71.25" x14ac:dyDescent="0.25">
      <c r="A17" s="210" t="s">
        <v>40</v>
      </c>
      <c r="B17" s="32" t="str">
        <f>'Proyecto 6'!B10</f>
        <v>1. Programa de Seguimiento de Egresados para la Mejora Continua del Servicio Educativo</v>
      </c>
      <c r="C17" s="32" t="str">
        <f>'Proyecto 6'!N10</f>
        <v>Porcentaje de Centros EMSaD que aplican el modelo de seguimiento de egresados.</v>
      </c>
      <c r="D17" s="32" t="s">
        <v>430</v>
      </c>
      <c r="E17" s="32" t="s">
        <v>220</v>
      </c>
      <c r="F17" s="64" t="s">
        <v>222</v>
      </c>
    </row>
    <row r="18" spans="1:6" ht="58.5" customHeight="1" x14ac:dyDescent="0.25">
      <c r="A18" s="148"/>
      <c r="B18" s="32" t="str">
        <f>'Proyecto 6'!B12</f>
        <v>2. Programa de Promoción, Difusión y Concienciación Institucional con perspectiva de género</v>
      </c>
      <c r="C18" s="32" t="str">
        <f>'Proyecto 6'!N12</f>
        <v>Porcentaje de Centros EMSaD que implementan acciones de promoción y difusión institucional.</v>
      </c>
      <c r="D18" s="32" t="s">
        <v>431</v>
      </c>
      <c r="E18" s="32" t="s">
        <v>221</v>
      </c>
      <c r="F18" s="64" t="s">
        <v>223</v>
      </c>
    </row>
    <row r="19" spans="1:6" ht="71.25" x14ac:dyDescent="0.25">
      <c r="A19" s="231" t="s">
        <v>41</v>
      </c>
      <c r="B19" s="32" t="str">
        <f>'Proyecto 6'!B11</f>
        <v>1.1 Aplicar el modelo de seguimiento de egresados.</v>
      </c>
      <c r="C19" s="131" t="str">
        <f>'Proyecto 6'!N11</f>
        <v>Número de modelos de seguimiento de egresados aplicados en los Centros EMSaD.</v>
      </c>
      <c r="D19" s="132"/>
      <c r="E19" s="32" t="s">
        <v>220</v>
      </c>
      <c r="F19" s="64" t="s">
        <v>222</v>
      </c>
    </row>
    <row r="20" spans="1:6" ht="67.5" customHeight="1" x14ac:dyDescent="0.25">
      <c r="A20" s="231"/>
      <c r="B20" s="32" t="str">
        <f>'Proyecto 6'!B13</f>
        <v>2.1 Promover con el  personal de la modalidad EMSaD la importancia de igualdad de Género</v>
      </c>
      <c r="C20" s="131" t="str">
        <f>'Proyecto 6'!N13</f>
        <v>Número de acciones de sensibilización y promoción sobre igualdad de género realizadas.</v>
      </c>
      <c r="D20" s="132"/>
      <c r="E20" s="32" t="s">
        <v>221</v>
      </c>
      <c r="F20" s="64" t="s">
        <v>223</v>
      </c>
    </row>
  </sheetData>
  <mergeCells count="21">
    <mergeCell ref="A19:A20"/>
    <mergeCell ref="B13:B14"/>
    <mergeCell ref="C13:C14"/>
    <mergeCell ref="D13:D14"/>
    <mergeCell ref="E13:E14"/>
    <mergeCell ref="C19:D19"/>
    <mergeCell ref="C20:D20"/>
    <mergeCell ref="F13:F14"/>
    <mergeCell ref="A17:A18"/>
    <mergeCell ref="A7:F7"/>
    <mergeCell ref="B8:F8"/>
    <mergeCell ref="B9:F9"/>
    <mergeCell ref="B10:F10"/>
    <mergeCell ref="B11:F11"/>
    <mergeCell ref="B12:F12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5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N15"/>
  <sheetViews>
    <sheetView view="pageBreakPreview" zoomScaleNormal="100" zoomScaleSheetLayoutView="100" workbookViewId="0">
      <selection activeCell="D16" sqref="D16"/>
    </sheetView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25">
      <c r="B3" s="119" t="s">
        <v>114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7.2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" t="s">
        <v>2</v>
      </c>
      <c r="B6" s="165" t="s">
        <v>212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ht="15" customHeight="1" x14ac:dyDescent="0.25">
      <c r="A7" s="34" t="s">
        <v>3</v>
      </c>
      <c r="B7" s="165" t="s">
        <v>213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ht="33.75" customHeight="1" x14ac:dyDescent="0.25">
      <c r="A8" s="130" t="s">
        <v>4</v>
      </c>
      <c r="B8" s="117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5" t="s">
        <v>7</v>
      </c>
      <c r="M8" s="117" t="s">
        <v>8</v>
      </c>
      <c r="N8" s="118" t="s">
        <v>3</v>
      </c>
    </row>
    <row r="9" spans="1:14" x14ac:dyDescent="0.25">
      <c r="A9" s="130"/>
      <c r="B9" s="117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6"/>
      <c r="M9" s="117"/>
      <c r="N9" s="118"/>
    </row>
    <row r="10" spans="1:14" ht="38.25" x14ac:dyDescent="0.25">
      <c r="A10" s="36" t="s">
        <v>11</v>
      </c>
      <c r="B10" s="37" t="s">
        <v>468</v>
      </c>
      <c r="C10" s="111">
        <f>J10+H10+F10+D10</f>
        <v>1</v>
      </c>
      <c r="D10" s="38">
        <v>0</v>
      </c>
      <c r="E10" s="38">
        <v>0</v>
      </c>
      <c r="F10" s="111">
        <v>1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92">
        <f t="shared" ref="L10:L13" si="0">SUM(E10,G10,I10,K10)/C10</f>
        <v>0</v>
      </c>
      <c r="M10" s="53" t="s">
        <v>161</v>
      </c>
      <c r="N10" s="37" t="s">
        <v>424</v>
      </c>
    </row>
    <row r="11" spans="1:14" ht="51" x14ac:dyDescent="0.25">
      <c r="A11" s="60" t="s">
        <v>12</v>
      </c>
      <c r="B11" s="58" t="s">
        <v>310</v>
      </c>
      <c r="C11" s="43">
        <f>J11+H11+F11+D11</f>
        <v>1</v>
      </c>
      <c r="D11" s="43">
        <v>0</v>
      </c>
      <c r="E11" s="43">
        <v>0</v>
      </c>
      <c r="F11" s="43">
        <v>1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4">
        <f t="shared" si="0"/>
        <v>0</v>
      </c>
      <c r="M11" s="45" t="s">
        <v>427</v>
      </c>
      <c r="N11" s="58" t="s">
        <v>425</v>
      </c>
    </row>
    <row r="12" spans="1:14" ht="51" x14ac:dyDescent="0.25">
      <c r="A12" s="36" t="s">
        <v>14</v>
      </c>
      <c r="B12" s="47" t="s">
        <v>471</v>
      </c>
      <c r="C12" s="111">
        <f>J12+H12+F12+D12</f>
        <v>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111">
        <v>1</v>
      </c>
      <c r="K12" s="38">
        <v>0</v>
      </c>
      <c r="L12" s="92">
        <f t="shared" si="0"/>
        <v>0</v>
      </c>
      <c r="M12" s="40" t="s">
        <v>161</v>
      </c>
      <c r="N12" s="37" t="s">
        <v>426</v>
      </c>
    </row>
    <row r="13" spans="1:14" ht="51" x14ac:dyDescent="0.25">
      <c r="A13" s="48" t="s">
        <v>12</v>
      </c>
      <c r="B13" s="58" t="s">
        <v>311</v>
      </c>
      <c r="C13" s="43">
        <f>J13+H13+F13+D13</f>
        <v>2</v>
      </c>
      <c r="D13" s="43">
        <v>1</v>
      </c>
      <c r="E13" s="43">
        <v>1</v>
      </c>
      <c r="F13" s="43">
        <v>0</v>
      </c>
      <c r="G13" s="43">
        <v>0</v>
      </c>
      <c r="H13" s="43">
        <v>0</v>
      </c>
      <c r="I13" s="43">
        <v>0</v>
      </c>
      <c r="J13" s="43">
        <v>1</v>
      </c>
      <c r="K13" s="43">
        <v>0</v>
      </c>
      <c r="L13" s="94">
        <f t="shared" si="0"/>
        <v>0.5</v>
      </c>
      <c r="M13" s="45" t="s">
        <v>429</v>
      </c>
      <c r="N13" s="58" t="s">
        <v>428</v>
      </c>
    </row>
    <row r="15" spans="1:14" x14ac:dyDescent="0.25">
      <c r="C15" s="1">
        <f>SUM(C11,C13)</f>
        <v>3</v>
      </c>
      <c r="D15" s="1">
        <f t="shared" ref="D15:K15" si="1">SUM(D11,D13)</f>
        <v>1</v>
      </c>
      <c r="E15" s="1">
        <f t="shared" si="1"/>
        <v>1</v>
      </c>
      <c r="F15" s="1">
        <f t="shared" si="1"/>
        <v>1</v>
      </c>
      <c r="G15" s="1">
        <f t="shared" si="1"/>
        <v>0</v>
      </c>
      <c r="H15" s="1">
        <f t="shared" si="1"/>
        <v>0</v>
      </c>
      <c r="I15" s="1">
        <f t="shared" si="1"/>
        <v>0</v>
      </c>
      <c r="J15" s="1">
        <f t="shared" si="1"/>
        <v>1</v>
      </c>
      <c r="K15" s="1">
        <f t="shared" si="1"/>
        <v>0</v>
      </c>
    </row>
  </sheetData>
  <mergeCells count="15">
    <mergeCell ref="H8:I8"/>
    <mergeCell ref="J8:K8"/>
    <mergeCell ref="L8:L9"/>
    <mergeCell ref="M8:M9"/>
    <mergeCell ref="N8:N9"/>
    <mergeCell ref="C2:L2"/>
    <mergeCell ref="B3:N3"/>
    <mergeCell ref="C4:L4"/>
    <mergeCell ref="B6:N6"/>
    <mergeCell ref="B7:N7"/>
    <mergeCell ref="A8:A9"/>
    <mergeCell ref="B8:B9"/>
    <mergeCell ref="C8:C9"/>
    <mergeCell ref="D8:E8"/>
    <mergeCell ref="F8:G8"/>
  </mergeCells>
  <pageMargins left="0.7" right="0.7" top="0.75" bottom="0.75" header="0.3" footer="0.3"/>
  <pageSetup scale="6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37"/>
  <sheetViews>
    <sheetView view="pageBreakPreview" zoomScaleNormal="100" zoomScaleSheetLayoutView="100" workbookViewId="0">
      <selection sqref="A1:F1"/>
    </sheetView>
  </sheetViews>
  <sheetFormatPr baseColWidth="10" defaultRowHeight="15" x14ac:dyDescent="0.25"/>
  <cols>
    <col min="1" max="1" width="27.85546875" customWidth="1"/>
    <col min="2" max="2" width="49" customWidth="1"/>
    <col min="3" max="3" width="46.5703125" customWidth="1"/>
    <col min="4" max="4" width="36.85546875" customWidth="1"/>
    <col min="5" max="5" width="41.28515625" customWidth="1"/>
    <col min="6" max="6" width="48.140625" customWidth="1"/>
  </cols>
  <sheetData>
    <row r="1" spans="1:6" ht="18.75" x14ac:dyDescent="0.25">
      <c r="A1" s="216" t="s">
        <v>15</v>
      </c>
      <c r="B1" s="217"/>
      <c r="C1" s="217"/>
      <c r="D1" s="217"/>
      <c r="E1" s="217"/>
      <c r="F1" s="218"/>
    </row>
    <row r="2" spans="1:6" x14ac:dyDescent="0.25">
      <c r="A2" s="219"/>
      <c r="B2" s="220"/>
      <c r="C2" s="220"/>
      <c r="D2" s="220"/>
      <c r="E2" s="220"/>
      <c r="F2" s="221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x14ac:dyDescent="0.25">
      <c r="A5" s="30" t="s">
        <v>20</v>
      </c>
      <c r="B5" s="175" t="s">
        <v>105</v>
      </c>
      <c r="C5" s="175"/>
      <c r="D5" s="175"/>
      <c r="E5" s="175"/>
      <c r="F5" s="175"/>
    </row>
    <row r="6" spans="1:6" x14ac:dyDescent="0.25">
      <c r="A6" s="30" t="s">
        <v>22</v>
      </c>
      <c r="B6" s="168" t="s">
        <v>115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x14ac:dyDescent="0.25">
      <c r="A8" s="30" t="s">
        <v>18</v>
      </c>
      <c r="B8" s="222" t="s">
        <v>116</v>
      </c>
      <c r="C8" s="223"/>
      <c r="D8" s="223"/>
      <c r="E8" s="223"/>
      <c r="F8" s="224"/>
    </row>
    <row r="9" spans="1:6" x14ac:dyDescent="0.25">
      <c r="A9" s="30" t="s">
        <v>20</v>
      </c>
      <c r="B9" s="222" t="s">
        <v>117</v>
      </c>
      <c r="C9" s="223"/>
      <c r="D9" s="223"/>
      <c r="E9" s="223"/>
      <c r="F9" s="224"/>
    </row>
    <row r="10" spans="1:6" ht="29.25" customHeight="1" x14ac:dyDescent="0.25">
      <c r="A10" s="31" t="s">
        <v>22</v>
      </c>
      <c r="B10" s="175" t="s">
        <v>118</v>
      </c>
      <c r="C10" s="175"/>
      <c r="D10" s="175"/>
      <c r="E10" s="175"/>
      <c r="F10" s="175"/>
    </row>
    <row r="11" spans="1:6" x14ac:dyDescent="0.25">
      <c r="A11" s="31" t="s">
        <v>28</v>
      </c>
      <c r="B11" s="228" t="s">
        <v>119</v>
      </c>
      <c r="C11" s="229"/>
      <c r="D11" s="229"/>
      <c r="E11" s="229"/>
      <c r="F11" s="230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214" t="s">
        <v>33</v>
      </c>
      <c r="C13" s="214" t="s">
        <v>34</v>
      </c>
      <c r="D13" s="214" t="s">
        <v>35</v>
      </c>
      <c r="E13" s="214" t="s">
        <v>36</v>
      </c>
      <c r="F13" s="214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57" x14ac:dyDescent="0.25">
      <c r="A15" s="59" t="s">
        <v>38</v>
      </c>
      <c r="B15" s="64" t="s">
        <v>120</v>
      </c>
      <c r="C15" s="64" t="s">
        <v>121</v>
      </c>
      <c r="D15" s="64" t="s">
        <v>122</v>
      </c>
      <c r="E15" s="64" t="s">
        <v>123</v>
      </c>
      <c r="F15" s="61" t="s">
        <v>124</v>
      </c>
    </row>
    <row r="16" spans="1:6" ht="42.75" x14ac:dyDescent="0.25">
      <c r="A16" s="59" t="s">
        <v>39</v>
      </c>
      <c r="B16" s="64" t="s">
        <v>224</v>
      </c>
      <c r="C16" s="64" t="s">
        <v>125</v>
      </c>
      <c r="D16" s="64" t="s">
        <v>126</v>
      </c>
      <c r="E16" s="64" t="s">
        <v>127</v>
      </c>
      <c r="F16" s="64" t="s">
        <v>128</v>
      </c>
    </row>
    <row r="17" spans="1:6" ht="57" x14ac:dyDescent="0.25">
      <c r="A17" s="232" t="s">
        <v>40</v>
      </c>
      <c r="B17" s="64" t="str">
        <f>'Proyecto 7'!B10</f>
        <v>1. Programa de Gestión de Recursos Humanos del EMSaD.</v>
      </c>
      <c r="C17" s="64" t="str">
        <f>'Proyecto 7'!N10</f>
        <v>Porcentaje de procesos administrativos del personal EMSaD gestionados conforme a las disposiciones normativas.</v>
      </c>
      <c r="D17" s="64" t="s">
        <v>433</v>
      </c>
      <c r="E17" s="64" t="s">
        <v>225</v>
      </c>
      <c r="F17" s="64" t="s">
        <v>226</v>
      </c>
    </row>
    <row r="18" spans="1:6" ht="57" x14ac:dyDescent="0.25">
      <c r="A18" s="232"/>
      <c r="B18" s="64" t="str">
        <f>'Proyecto 7'!B13</f>
        <v>2. Programa para la Administración y Control de los Recursos Financieros del EMSaD</v>
      </c>
      <c r="C18" s="64" t="str">
        <f>'Proyecto 7'!N13</f>
        <v>Porcentaje de recursos financieros del EMSaD ejercidos conforme a la normatividad vigente.</v>
      </c>
      <c r="D18" s="64" t="s">
        <v>437</v>
      </c>
      <c r="E18" s="64" t="s">
        <v>227</v>
      </c>
      <c r="F18" s="64" t="s">
        <v>228</v>
      </c>
    </row>
    <row r="19" spans="1:6" ht="57" x14ac:dyDescent="0.25">
      <c r="A19" s="232"/>
      <c r="B19" s="64" t="str">
        <f>'Proyecto 7'!B18</f>
        <v>3. Programa de Administración y Control de los Recursos Materiales del EMSaD</v>
      </c>
      <c r="C19" s="64" t="str">
        <f>'Proyecto 7'!N18</f>
        <v>Porcentaje de recursos materiales administrados y controlados conforme a la normatividad.</v>
      </c>
      <c r="D19" s="64" t="s">
        <v>447</v>
      </c>
      <c r="E19" s="64" t="s">
        <v>229</v>
      </c>
      <c r="F19" s="64" t="s">
        <v>230</v>
      </c>
    </row>
    <row r="20" spans="1:6" ht="42.75" x14ac:dyDescent="0.25">
      <c r="A20" s="232"/>
      <c r="B20" s="64" t="str">
        <f>'Proyecto 7'!B24</f>
        <v>4. Programa de Gestión Jurídica Institucional para el Fortalecimiento de la Certeza Legal del Colegio</v>
      </c>
      <c r="C20" s="64" t="str">
        <f>'Proyecto 7'!N24</f>
        <v>Porcentaje de procesos jurídicos atendidos que fortalecen la certeza jurídica del Colegio.</v>
      </c>
      <c r="D20" s="64" t="s">
        <v>463</v>
      </c>
      <c r="E20" s="64" t="s">
        <v>261</v>
      </c>
      <c r="F20" s="64" t="s">
        <v>231</v>
      </c>
    </row>
    <row r="21" spans="1:6" ht="42.75" x14ac:dyDescent="0.25">
      <c r="A21" s="105" t="s">
        <v>41</v>
      </c>
      <c r="B21" s="64" t="str">
        <f>'Proyecto 7'!B11</f>
        <v>1.1 Realizar la integraciòn y cálculo de las obligaciones fiscales (impuestos y cuotas )</v>
      </c>
      <c r="C21" s="131" t="str">
        <f>'Proyecto 7'!N11</f>
        <v>Número de procesos de cálculo e integración de obligaciones fiscales realizados.</v>
      </c>
      <c r="D21" s="132"/>
      <c r="E21" s="73" t="s">
        <v>254</v>
      </c>
      <c r="F21" s="73" t="s">
        <v>262</v>
      </c>
    </row>
    <row r="22" spans="1:6" x14ac:dyDescent="0.25">
      <c r="A22" s="101" t="s">
        <v>28</v>
      </c>
      <c r="B22" s="234" t="s">
        <v>119</v>
      </c>
      <c r="C22" s="229"/>
      <c r="D22" s="229"/>
      <c r="E22" s="229"/>
      <c r="F22" s="230"/>
    </row>
    <row r="23" spans="1:6" ht="15.75" x14ac:dyDescent="0.25">
      <c r="A23" s="25" t="s">
        <v>30</v>
      </c>
      <c r="B23" s="235" t="s">
        <v>31</v>
      </c>
      <c r="C23" s="236"/>
      <c r="D23" s="236"/>
      <c r="E23" s="236"/>
      <c r="F23" s="237"/>
    </row>
    <row r="24" spans="1:6" ht="15.75" x14ac:dyDescent="0.25">
      <c r="A24" s="25" t="s">
        <v>32</v>
      </c>
      <c r="B24" s="214" t="s">
        <v>33</v>
      </c>
      <c r="C24" s="214" t="s">
        <v>34</v>
      </c>
      <c r="D24" s="214" t="s">
        <v>35</v>
      </c>
      <c r="E24" s="214" t="s">
        <v>36</v>
      </c>
      <c r="F24" s="214" t="s">
        <v>37</v>
      </c>
    </row>
    <row r="25" spans="1:6" ht="15.75" x14ac:dyDescent="0.25">
      <c r="A25" s="102"/>
      <c r="B25" s="233"/>
      <c r="C25" s="233"/>
      <c r="D25" s="233"/>
      <c r="E25" s="233"/>
      <c r="F25" s="233"/>
    </row>
    <row r="26" spans="1:6" ht="42.75" x14ac:dyDescent="0.25">
      <c r="A26" s="205" t="s">
        <v>41</v>
      </c>
      <c r="B26" s="64" t="str">
        <f>'Proyecto 7'!B12</f>
        <v>1.2 Dar seguimiento a la instalación de reloj checador biometrico de control de asistencia del personal adscrito a Centros EMSaD.</v>
      </c>
      <c r="C26" s="131" t="str">
        <f>'Proyecto 7'!N12</f>
        <v>Número de centros EMSaD con reloj checador biométrico instalado y en funcionamiento.</v>
      </c>
      <c r="D26" s="132"/>
      <c r="E26" s="73" t="s">
        <v>263</v>
      </c>
      <c r="F26" s="73" t="s">
        <v>232</v>
      </c>
    </row>
    <row r="27" spans="1:6" ht="57" x14ac:dyDescent="0.25">
      <c r="A27" s="177"/>
      <c r="B27" s="64" t="str">
        <f>'Proyecto 7'!B14</f>
        <v>2.1. Gestionar y administrar el gasto corriente del EMSaD</v>
      </c>
      <c r="C27" s="131" t="str">
        <f>'Proyecto 7'!N14</f>
        <v>Monto de gasto corriente ejercido conforme a la programación presupuestal.</v>
      </c>
      <c r="D27" s="132"/>
      <c r="E27" s="73" t="s">
        <v>264</v>
      </c>
      <c r="F27" s="73" t="s">
        <v>233</v>
      </c>
    </row>
    <row r="28" spans="1:6" ht="42.75" x14ac:dyDescent="0.25">
      <c r="A28" s="177"/>
      <c r="B28" s="64" t="str">
        <f>'Proyecto 7'!B15</f>
        <v xml:space="preserve">2.2. Realizar, integrar y presentar la cuenta pública de los Recursos Ejercidos del EMSaD </v>
      </c>
      <c r="C28" s="131" t="str">
        <f>'Proyecto 7'!N15</f>
        <v>Número de cuentas públicas integradas y presentadas en tiempo y forma.</v>
      </c>
      <c r="D28" s="132"/>
      <c r="E28" s="73" t="s">
        <v>265</v>
      </c>
      <c r="F28" s="73" t="s">
        <v>266</v>
      </c>
    </row>
    <row r="29" spans="1:6" ht="51" customHeight="1" x14ac:dyDescent="0.25">
      <c r="A29" s="177"/>
      <c r="B29" s="64" t="str">
        <f>'Proyecto 7'!B16</f>
        <v>2.3. Atender las actividades señaladas en el pago de la agenda Institucional del EMSaD</v>
      </c>
      <c r="C29" s="131" t="str">
        <f>'Proyecto 7'!N16</f>
        <v>Número de compromisos financieros de la agenda institucional atendidos.</v>
      </c>
      <c r="D29" s="132"/>
      <c r="E29" s="73" t="s">
        <v>255</v>
      </c>
      <c r="F29" s="73" t="s">
        <v>233</v>
      </c>
    </row>
    <row r="30" spans="1:6" ht="42.75" x14ac:dyDescent="0.25">
      <c r="A30" s="177"/>
      <c r="B30" s="64" t="str">
        <f>'Proyecto 7'!B17</f>
        <v>2.4 Atención a las auditorias realizadas por los entes fiscalizadores</v>
      </c>
      <c r="C30" s="131" t="str">
        <f>'Proyecto 7'!N17</f>
        <v>Número de auditorías realizadas por entes fiscalizadores solventadas por el EMSaD</v>
      </c>
      <c r="D30" s="132"/>
      <c r="E30" s="73" t="s">
        <v>256</v>
      </c>
      <c r="F30" s="73" t="s">
        <v>235</v>
      </c>
    </row>
    <row r="31" spans="1:6" ht="57" x14ac:dyDescent="0.25">
      <c r="A31" s="177"/>
      <c r="B31" s="64" t="str">
        <f>'Proyecto 7'!B19</f>
        <v>3.1. Elaborar y ejecutar el programa de compras mayores y las compras consolidadas del EMSaD.</v>
      </c>
      <c r="C31" s="131" t="str">
        <f>'Proyecto 7'!N19</f>
        <v>Número de acciones del Programa Anual de Compras realizadas</v>
      </c>
      <c r="D31" s="132"/>
      <c r="E31" s="73" t="s">
        <v>257</v>
      </c>
      <c r="F31" s="73" t="s">
        <v>234</v>
      </c>
    </row>
    <row r="32" spans="1:6" ht="57" x14ac:dyDescent="0.25">
      <c r="A32" s="177"/>
      <c r="B32" s="64" t="str">
        <f>'Proyecto 7'!B20</f>
        <v>3.2. Integrar los expedientes para realizar los pagos correspondientes a proveedores.</v>
      </c>
      <c r="C32" s="131" t="str">
        <f>'Proyecto 7'!N20</f>
        <v>Número de expedientes de pago a proveedores integrados y validados.</v>
      </c>
      <c r="D32" s="132"/>
      <c r="E32" s="73" t="s">
        <v>257</v>
      </c>
      <c r="F32" s="73" t="s">
        <v>234</v>
      </c>
    </row>
    <row r="33" spans="1:6" ht="71.25" x14ac:dyDescent="0.25">
      <c r="A33" s="177"/>
      <c r="B33" s="64" t="str">
        <f>'Proyecto 7'!B21</f>
        <v>3.3. Realizar los servicios de mantenimiento al Parque Vehicular del EMSaD</v>
      </c>
      <c r="C33" s="131" t="str">
        <f>'Proyecto 7'!N21</f>
        <v>Número de servicios al parque vehicular realizados</v>
      </c>
      <c r="D33" s="132"/>
      <c r="E33" s="64" t="s">
        <v>258</v>
      </c>
      <c r="F33" s="73" t="s">
        <v>235</v>
      </c>
    </row>
    <row r="34" spans="1:6" ht="71.25" x14ac:dyDescent="0.25">
      <c r="A34" s="177"/>
      <c r="B34" s="64" t="str">
        <f>'Proyecto 7'!B22</f>
        <v>3.4 Tramitar el suministro de combustible y lubricantes del parque vehicular del EMSaD.</v>
      </c>
      <c r="C34" s="131" t="str">
        <f>'Proyecto 7'!N22</f>
        <v>Número de trámites para el suministro de combustible y lubricantes del parque vehicular realizados</v>
      </c>
      <c r="D34" s="132"/>
      <c r="E34" s="64" t="s">
        <v>258</v>
      </c>
      <c r="F34" s="73" t="s">
        <v>235</v>
      </c>
    </row>
    <row r="35" spans="1:6" ht="42.75" customHeight="1" x14ac:dyDescent="0.25">
      <c r="A35" s="177"/>
      <c r="B35" s="64" t="str">
        <f>'Proyecto 7'!B23</f>
        <v>3.5. Realizar la actualización de inventarios de activos de las Unidades Administrativas del EMSaD</v>
      </c>
      <c r="C35" s="131" t="str">
        <f>'Proyecto 7'!N23</f>
        <v>Número de inventarios actualizados</v>
      </c>
      <c r="D35" s="132"/>
      <c r="E35" s="64" t="s">
        <v>259</v>
      </c>
      <c r="F35" s="73" t="s">
        <v>260</v>
      </c>
    </row>
    <row r="36" spans="1:6" ht="42.75" customHeight="1" x14ac:dyDescent="0.25">
      <c r="A36" s="177"/>
      <c r="B36" s="64" t="str">
        <f>'Proyecto 7'!B25</f>
        <v>4.1 Contribuir al fortalecimiento del Colegio mediante gestión y tramitación de los títulos de propiedad de las instalaciones de los planteles para dotarlos de certeza jurídica.</v>
      </c>
      <c r="C36" s="131" t="str">
        <f>'Proyecto 7'!N25</f>
        <v>Número de trámites de título de propiedad para los centros EMSaD del Subsistema</v>
      </c>
      <c r="D36" s="132"/>
      <c r="E36" s="64" t="s">
        <v>236</v>
      </c>
      <c r="F36" s="64" t="s">
        <v>237</v>
      </c>
    </row>
    <row r="37" spans="1:6" ht="42.75" customHeight="1" x14ac:dyDescent="0.25">
      <c r="A37" s="177"/>
      <c r="B37" s="64" t="str">
        <f>'Proyecto 7'!B26</f>
        <v>4.2 Acompañamiento jurídico al personal de los centros mediante asesorías jurídicas legales.</v>
      </c>
      <c r="C37" s="131" t="str">
        <f>'Proyecto 7'!N26</f>
        <v>Número de asesorías jurídicas brindadas al personal de los Centros EMSaD.</v>
      </c>
      <c r="D37" s="132"/>
      <c r="E37" s="64" t="s">
        <v>268</v>
      </c>
      <c r="F37" s="64" t="s">
        <v>269</v>
      </c>
    </row>
  </sheetData>
  <mergeCells count="39">
    <mergeCell ref="F24:F25"/>
    <mergeCell ref="A26:A37"/>
    <mergeCell ref="B22:F22"/>
    <mergeCell ref="B23:F23"/>
    <mergeCell ref="B24:B25"/>
    <mergeCell ref="C24:C25"/>
    <mergeCell ref="D24:D25"/>
    <mergeCell ref="E24:E25"/>
    <mergeCell ref="C26:D26"/>
    <mergeCell ref="C28:D28"/>
    <mergeCell ref="C27:D27"/>
    <mergeCell ref="C29:D29"/>
    <mergeCell ref="C30:D30"/>
    <mergeCell ref="C35:D35"/>
    <mergeCell ref="C36:D36"/>
    <mergeCell ref="C37:D37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  <mergeCell ref="C21:D21"/>
    <mergeCell ref="C31:D31"/>
    <mergeCell ref="C32:D32"/>
    <mergeCell ref="C33:D33"/>
    <mergeCell ref="C34:D34"/>
  </mergeCells>
  <pageMargins left="0.7" right="0.7" top="0.75" bottom="0.75" header="0.3" footer="0.3"/>
  <pageSetup scale="49" fitToHeight="0" orientation="landscape" r:id="rId1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N38"/>
  <sheetViews>
    <sheetView view="pageBreakPreview" topLeftCell="A7" zoomScaleNormal="100" zoomScaleSheetLayoutView="100" workbookViewId="0">
      <selection activeCell="E23" sqref="E23"/>
    </sheetView>
  </sheetViews>
  <sheetFormatPr baseColWidth="10" defaultRowHeight="15" x14ac:dyDescent="0.25"/>
  <cols>
    <col min="1" max="1" width="15.8554687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3">
      <c r="B3" s="33"/>
      <c r="C3" s="120" t="s">
        <v>119</v>
      </c>
      <c r="D3" s="120"/>
      <c r="E3" s="120"/>
      <c r="F3" s="120"/>
      <c r="G3" s="120"/>
      <c r="H3" s="120"/>
      <c r="I3" s="120"/>
      <c r="J3" s="120"/>
      <c r="K3" s="120"/>
      <c r="L3" s="120"/>
      <c r="M3"/>
      <c r="N3"/>
    </row>
    <row r="4" spans="1:14" ht="17.2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C5" s="3"/>
      <c r="D5" s="3"/>
    </row>
    <row r="6" spans="1:14" ht="15" customHeight="1" x14ac:dyDescent="0.25">
      <c r="A6" s="5" t="s">
        <v>2</v>
      </c>
      <c r="B6" s="121" t="s">
        <v>129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1:14" ht="15" customHeight="1" x14ac:dyDescent="0.25">
      <c r="A7" s="34" t="s">
        <v>3</v>
      </c>
      <c r="B7" s="121" t="s">
        <v>125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</row>
    <row r="8" spans="1:14" ht="59.25" customHeight="1" x14ac:dyDescent="0.25">
      <c r="A8" s="130" t="s">
        <v>4</v>
      </c>
      <c r="B8" s="117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5" t="s">
        <v>7</v>
      </c>
      <c r="M8" s="117" t="s">
        <v>8</v>
      </c>
      <c r="N8" s="118" t="s">
        <v>3</v>
      </c>
    </row>
    <row r="9" spans="1:14" x14ac:dyDescent="0.25">
      <c r="A9" s="130"/>
      <c r="B9" s="117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6"/>
      <c r="M9" s="117"/>
      <c r="N9" s="118"/>
    </row>
    <row r="10" spans="1:14" ht="51" x14ac:dyDescent="0.25">
      <c r="A10" s="62" t="s">
        <v>11</v>
      </c>
      <c r="B10" s="95" t="s">
        <v>464</v>
      </c>
      <c r="C10" s="113">
        <f>J10+H10+F10+D10</f>
        <v>1</v>
      </c>
      <c r="D10" s="96">
        <v>0</v>
      </c>
      <c r="E10" s="96">
        <v>0</v>
      </c>
      <c r="F10" s="97">
        <v>0.5</v>
      </c>
      <c r="G10" s="96">
        <v>0</v>
      </c>
      <c r="H10" s="96">
        <v>0</v>
      </c>
      <c r="I10" s="96">
        <v>0</v>
      </c>
      <c r="J10" s="97">
        <v>0.5</v>
      </c>
      <c r="K10" s="96">
        <v>0</v>
      </c>
      <c r="L10" s="97">
        <f t="shared" ref="L10:L26" si="0">SUM(E10,G10,I10,K10)/C10</f>
        <v>0</v>
      </c>
      <c r="M10" s="75" t="s">
        <v>161</v>
      </c>
      <c r="N10" s="74" t="s">
        <v>432</v>
      </c>
    </row>
    <row r="11" spans="1:14" ht="38.25" x14ac:dyDescent="0.25">
      <c r="A11" s="126" t="s">
        <v>12</v>
      </c>
      <c r="B11" s="71" t="s">
        <v>312</v>
      </c>
      <c r="C11" s="70">
        <f t="shared" ref="C11:C26" si="1">J11+H11+F11+D11</f>
        <v>12</v>
      </c>
      <c r="D11" s="70">
        <v>3</v>
      </c>
      <c r="E11" s="70">
        <v>3</v>
      </c>
      <c r="F11" s="70">
        <v>3</v>
      </c>
      <c r="G11" s="70">
        <v>0</v>
      </c>
      <c r="H11" s="70">
        <v>3</v>
      </c>
      <c r="I11" s="70">
        <v>0</v>
      </c>
      <c r="J11" s="70">
        <v>3</v>
      </c>
      <c r="K11" s="70">
        <v>0</v>
      </c>
      <c r="L11" s="98">
        <f t="shared" si="0"/>
        <v>0.25</v>
      </c>
      <c r="M11" s="76" t="s">
        <v>378</v>
      </c>
      <c r="N11" s="71" t="s">
        <v>434</v>
      </c>
    </row>
    <row r="12" spans="1:14" ht="51" x14ac:dyDescent="0.25">
      <c r="A12" s="127"/>
      <c r="B12" s="71" t="s">
        <v>473</v>
      </c>
      <c r="C12" s="70">
        <f t="shared" si="1"/>
        <v>32</v>
      </c>
      <c r="D12" s="70">
        <v>0</v>
      </c>
      <c r="E12" s="70">
        <v>0</v>
      </c>
      <c r="F12" s="70">
        <v>0</v>
      </c>
      <c r="G12" s="70">
        <v>0</v>
      </c>
      <c r="H12" s="70">
        <v>32</v>
      </c>
      <c r="I12" s="70">
        <v>0</v>
      </c>
      <c r="J12" s="70">
        <v>0</v>
      </c>
      <c r="K12" s="70">
        <v>0</v>
      </c>
      <c r="L12" s="98">
        <f t="shared" si="0"/>
        <v>0</v>
      </c>
      <c r="M12" s="76" t="s">
        <v>388</v>
      </c>
      <c r="N12" s="71" t="s">
        <v>435</v>
      </c>
    </row>
    <row r="13" spans="1:14" ht="51" x14ac:dyDescent="0.25">
      <c r="A13" s="62" t="s">
        <v>14</v>
      </c>
      <c r="B13" s="95" t="s">
        <v>465</v>
      </c>
      <c r="C13" s="113">
        <f t="shared" si="1"/>
        <v>1</v>
      </c>
      <c r="D13" s="96">
        <v>0</v>
      </c>
      <c r="E13" s="96">
        <v>0</v>
      </c>
      <c r="F13" s="97">
        <v>0</v>
      </c>
      <c r="G13" s="96">
        <v>0</v>
      </c>
      <c r="H13" s="96">
        <v>0</v>
      </c>
      <c r="I13" s="96">
        <v>0</v>
      </c>
      <c r="J13" s="97">
        <v>1</v>
      </c>
      <c r="K13" s="96">
        <v>0</v>
      </c>
      <c r="L13" s="97">
        <f t="shared" si="0"/>
        <v>0</v>
      </c>
      <c r="M13" s="75" t="s">
        <v>161</v>
      </c>
      <c r="N13" s="74" t="s">
        <v>436</v>
      </c>
    </row>
    <row r="14" spans="1:14" ht="38.25" x14ac:dyDescent="0.25">
      <c r="A14" s="126" t="s">
        <v>12</v>
      </c>
      <c r="B14" s="99" t="s">
        <v>288</v>
      </c>
      <c r="C14" s="70">
        <f t="shared" si="1"/>
        <v>16</v>
      </c>
      <c r="D14" s="70">
        <v>4</v>
      </c>
      <c r="E14" s="70">
        <v>4</v>
      </c>
      <c r="F14" s="70">
        <v>4</v>
      </c>
      <c r="G14" s="70">
        <v>0</v>
      </c>
      <c r="H14" s="70">
        <v>4</v>
      </c>
      <c r="I14" s="70">
        <v>0</v>
      </c>
      <c r="J14" s="70">
        <v>4</v>
      </c>
      <c r="K14" s="70">
        <v>0</v>
      </c>
      <c r="L14" s="98">
        <f t="shared" si="0"/>
        <v>0.25</v>
      </c>
      <c r="M14" s="76" t="s">
        <v>442</v>
      </c>
      <c r="N14" s="71" t="s">
        <v>443</v>
      </c>
    </row>
    <row r="15" spans="1:14" ht="38.25" x14ac:dyDescent="0.25">
      <c r="A15" s="128"/>
      <c r="B15" s="99" t="s">
        <v>289</v>
      </c>
      <c r="C15" s="70">
        <f t="shared" si="1"/>
        <v>4</v>
      </c>
      <c r="D15" s="70">
        <v>1</v>
      </c>
      <c r="E15" s="70">
        <v>1</v>
      </c>
      <c r="F15" s="70">
        <v>1</v>
      </c>
      <c r="G15" s="70">
        <v>0</v>
      </c>
      <c r="H15" s="70">
        <v>1</v>
      </c>
      <c r="I15" s="70">
        <v>0</v>
      </c>
      <c r="J15" s="70">
        <v>1</v>
      </c>
      <c r="K15" s="70">
        <v>0</v>
      </c>
      <c r="L15" s="98">
        <f t="shared" si="0"/>
        <v>0.25</v>
      </c>
      <c r="M15" s="76" t="s">
        <v>440</v>
      </c>
      <c r="N15" s="71" t="s">
        <v>438</v>
      </c>
    </row>
    <row r="16" spans="1:14" ht="44.25" customHeight="1" x14ac:dyDescent="0.25">
      <c r="A16" s="128"/>
      <c r="B16" s="99" t="s">
        <v>290</v>
      </c>
      <c r="C16" s="70">
        <f t="shared" si="1"/>
        <v>492</v>
      </c>
      <c r="D16" s="70">
        <v>108</v>
      </c>
      <c r="E16" s="70">
        <v>108</v>
      </c>
      <c r="F16" s="70">
        <v>113</v>
      </c>
      <c r="G16" s="70">
        <v>0</v>
      </c>
      <c r="H16" s="70">
        <v>86</v>
      </c>
      <c r="I16" s="70">
        <v>0</v>
      </c>
      <c r="J16" s="70">
        <v>185</v>
      </c>
      <c r="K16" s="70">
        <v>0</v>
      </c>
      <c r="L16" s="98">
        <f t="shared" si="0"/>
        <v>0.21951219512195122</v>
      </c>
      <c r="M16" s="76" t="s">
        <v>441</v>
      </c>
      <c r="N16" s="71" t="s">
        <v>444</v>
      </c>
    </row>
    <row r="17" spans="1:14" ht="42.75" customHeight="1" x14ac:dyDescent="0.25">
      <c r="A17" s="127"/>
      <c r="B17" s="99" t="s">
        <v>291</v>
      </c>
      <c r="C17" s="70">
        <f t="shared" si="1"/>
        <v>7</v>
      </c>
      <c r="D17" s="70">
        <v>1</v>
      </c>
      <c r="E17" s="70">
        <v>1</v>
      </c>
      <c r="F17" s="70">
        <v>4</v>
      </c>
      <c r="G17" s="70">
        <v>0</v>
      </c>
      <c r="H17" s="70">
        <v>1</v>
      </c>
      <c r="I17" s="70">
        <v>0</v>
      </c>
      <c r="J17" s="70">
        <v>1</v>
      </c>
      <c r="K17" s="70">
        <v>0</v>
      </c>
      <c r="L17" s="98">
        <f t="shared" si="0"/>
        <v>0.14285714285714285</v>
      </c>
      <c r="M17" s="76" t="s">
        <v>439</v>
      </c>
      <c r="N17" s="71" t="s">
        <v>445</v>
      </c>
    </row>
    <row r="18" spans="1:14" ht="52.5" customHeight="1" x14ac:dyDescent="0.25">
      <c r="A18" s="62" t="s">
        <v>91</v>
      </c>
      <c r="B18" s="95" t="s">
        <v>466</v>
      </c>
      <c r="C18" s="113">
        <f t="shared" si="1"/>
        <v>1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7">
        <v>1</v>
      </c>
      <c r="K18" s="96">
        <v>0</v>
      </c>
      <c r="L18" s="97">
        <f t="shared" si="0"/>
        <v>0</v>
      </c>
      <c r="M18" s="75" t="s">
        <v>161</v>
      </c>
      <c r="N18" s="74" t="s">
        <v>446</v>
      </c>
    </row>
    <row r="19" spans="1:14" ht="42" customHeight="1" x14ac:dyDescent="0.25">
      <c r="A19" s="129" t="s">
        <v>12</v>
      </c>
      <c r="B19" s="71" t="s">
        <v>292</v>
      </c>
      <c r="C19" s="70">
        <f t="shared" si="1"/>
        <v>3</v>
      </c>
      <c r="D19" s="70">
        <v>3</v>
      </c>
      <c r="E19" s="70">
        <v>3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98">
        <f t="shared" si="0"/>
        <v>1</v>
      </c>
      <c r="M19" s="76" t="s">
        <v>429</v>
      </c>
      <c r="N19" s="71" t="s">
        <v>448</v>
      </c>
    </row>
    <row r="20" spans="1:14" ht="40.5" customHeight="1" x14ac:dyDescent="0.25">
      <c r="A20" s="129"/>
      <c r="B20" s="71" t="s">
        <v>131</v>
      </c>
      <c r="C20" s="70">
        <f t="shared" si="1"/>
        <v>97</v>
      </c>
      <c r="D20" s="70">
        <v>19</v>
      </c>
      <c r="E20" s="70">
        <v>19</v>
      </c>
      <c r="F20" s="70">
        <v>26</v>
      </c>
      <c r="G20" s="70">
        <v>0</v>
      </c>
      <c r="H20" s="70">
        <v>25</v>
      </c>
      <c r="I20" s="70">
        <v>0</v>
      </c>
      <c r="J20" s="70">
        <v>27</v>
      </c>
      <c r="K20" s="70">
        <v>0</v>
      </c>
      <c r="L20" s="98">
        <f t="shared" si="0"/>
        <v>0.19587628865979381</v>
      </c>
      <c r="M20" s="76" t="s">
        <v>450</v>
      </c>
      <c r="N20" s="71" t="s">
        <v>449</v>
      </c>
    </row>
    <row r="21" spans="1:14" ht="38.25" x14ac:dyDescent="0.25">
      <c r="A21" s="129"/>
      <c r="B21" s="100" t="s">
        <v>313</v>
      </c>
      <c r="C21" s="70">
        <f t="shared" si="1"/>
        <v>8</v>
      </c>
      <c r="D21" s="70">
        <v>2</v>
      </c>
      <c r="E21" s="70">
        <v>2</v>
      </c>
      <c r="F21" s="70">
        <v>2</v>
      </c>
      <c r="G21" s="70">
        <v>0</v>
      </c>
      <c r="H21" s="70">
        <v>2</v>
      </c>
      <c r="I21" s="70">
        <v>0</v>
      </c>
      <c r="J21" s="70">
        <v>2</v>
      </c>
      <c r="K21" s="70">
        <v>0</v>
      </c>
      <c r="L21" s="98">
        <f t="shared" si="0"/>
        <v>0.25</v>
      </c>
      <c r="M21" s="76" t="s">
        <v>452</v>
      </c>
      <c r="N21" s="71" t="s">
        <v>451</v>
      </c>
    </row>
    <row r="22" spans="1:14" ht="51" x14ac:dyDescent="0.25">
      <c r="A22" s="129"/>
      <c r="B22" s="71" t="s">
        <v>293</v>
      </c>
      <c r="C22" s="70">
        <f t="shared" si="1"/>
        <v>12</v>
      </c>
      <c r="D22" s="70">
        <v>3</v>
      </c>
      <c r="E22" s="70">
        <v>3</v>
      </c>
      <c r="F22" s="70">
        <v>3</v>
      </c>
      <c r="G22" s="70">
        <v>0</v>
      </c>
      <c r="H22" s="70">
        <v>3</v>
      </c>
      <c r="I22" s="70">
        <v>0</v>
      </c>
      <c r="J22" s="70">
        <v>3</v>
      </c>
      <c r="K22" s="70">
        <v>0</v>
      </c>
      <c r="L22" s="98">
        <f t="shared" si="0"/>
        <v>0.25</v>
      </c>
      <c r="M22" s="76" t="s">
        <v>454</v>
      </c>
      <c r="N22" s="71" t="s">
        <v>453</v>
      </c>
    </row>
    <row r="23" spans="1:14" ht="38.25" x14ac:dyDescent="0.25">
      <c r="A23" s="129"/>
      <c r="B23" s="71" t="s">
        <v>132</v>
      </c>
      <c r="C23" s="70">
        <f t="shared" si="1"/>
        <v>52</v>
      </c>
      <c r="D23" s="70">
        <v>0</v>
      </c>
      <c r="E23" s="70">
        <v>0</v>
      </c>
      <c r="F23" s="70">
        <v>26</v>
      </c>
      <c r="G23" s="70">
        <v>0</v>
      </c>
      <c r="H23" s="70">
        <v>0</v>
      </c>
      <c r="I23" s="70">
        <v>0</v>
      </c>
      <c r="J23" s="70">
        <v>26</v>
      </c>
      <c r="K23" s="70">
        <v>0</v>
      </c>
      <c r="L23" s="98">
        <f t="shared" si="0"/>
        <v>0</v>
      </c>
      <c r="M23" s="76" t="s">
        <v>455</v>
      </c>
      <c r="N23" s="71" t="s">
        <v>456</v>
      </c>
    </row>
    <row r="24" spans="1:14" ht="51" x14ac:dyDescent="0.25">
      <c r="A24" s="62" t="s">
        <v>92</v>
      </c>
      <c r="B24" s="95" t="s">
        <v>467</v>
      </c>
      <c r="C24" s="113">
        <f t="shared" si="1"/>
        <v>1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7">
        <v>1</v>
      </c>
      <c r="K24" s="96">
        <v>0</v>
      </c>
      <c r="L24" s="97">
        <f t="shared" si="0"/>
        <v>0</v>
      </c>
      <c r="M24" s="75" t="s">
        <v>161</v>
      </c>
      <c r="N24" s="74" t="s">
        <v>459</v>
      </c>
    </row>
    <row r="25" spans="1:14" ht="63.75" x14ac:dyDescent="0.25">
      <c r="A25" s="125" t="s">
        <v>12</v>
      </c>
      <c r="B25" s="71" t="s">
        <v>457</v>
      </c>
      <c r="C25" s="70">
        <f t="shared" si="1"/>
        <v>3</v>
      </c>
      <c r="D25" s="70">
        <v>0</v>
      </c>
      <c r="E25" s="70">
        <v>0</v>
      </c>
      <c r="F25" s="70">
        <v>1</v>
      </c>
      <c r="G25" s="70">
        <v>0</v>
      </c>
      <c r="H25" s="70">
        <v>1</v>
      </c>
      <c r="I25" s="70">
        <v>0</v>
      </c>
      <c r="J25" s="70">
        <v>1</v>
      </c>
      <c r="K25" s="70">
        <v>0</v>
      </c>
      <c r="L25" s="98">
        <f t="shared" si="0"/>
        <v>0</v>
      </c>
      <c r="M25" s="76" t="s">
        <v>454</v>
      </c>
      <c r="N25" s="71" t="s">
        <v>462</v>
      </c>
    </row>
    <row r="26" spans="1:14" ht="38.25" x14ac:dyDescent="0.25">
      <c r="A26" s="125"/>
      <c r="B26" s="71" t="s">
        <v>458</v>
      </c>
      <c r="C26" s="70">
        <f t="shared" si="1"/>
        <v>20</v>
      </c>
      <c r="D26" s="70">
        <v>0</v>
      </c>
      <c r="E26" s="70">
        <v>0</v>
      </c>
      <c r="F26" s="70">
        <v>5</v>
      </c>
      <c r="G26" s="70">
        <v>0</v>
      </c>
      <c r="H26" s="70">
        <v>5</v>
      </c>
      <c r="I26" s="70">
        <v>0</v>
      </c>
      <c r="J26" s="70">
        <v>10</v>
      </c>
      <c r="K26" s="70">
        <v>0</v>
      </c>
      <c r="L26" s="98">
        <f t="shared" si="0"/>
        <v>0</v>
      </c>
      <c r="M26" s="76" t="s">
        <v>461</v>
      </c>
      <c r="N26" s="71" t="s">
        <v>460</v>
      </c>
    </row>
    <row r="27" spans="1:1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A28"/>
      <c r="B28"/>
      <c r="C28" s="114">
        <f>SUM(C11:C12,C14:C17,C19:C23,C25:C26)</f>
        <v>758</v>
      </c>
      <c r="D28" s="114">
        <f t="shared" ref="D28:K28" si="2">SUM(D11:D12,D14:D17,D19:D23,D25:D26)</f>
        <v>144</v>
      </c>
      <c r="E28" s="114">
        <f t="shared" si="2"/>
        <v>144</v>
      </c>
      <c r="F28" s="114">
        <f t="shared" si="2"/>
        <v>188</v>
      </c>
      <c r="G28" s="114">
        <f t="shared" si="2"/>
        <v>0</v>
      </c>
      <c r="H28" s="114">
        <f t="shared" si="2"/>
        <v>163</v>
      </c>
      <c r="I28" s="114">
        <f t="shared" si="2"/>
        <v>0</v>
      </c>
      <c r="J28" s="114">
        <f t="shared" si="2"/>
        <v>263</v>
      </c>
      <c r="K28" s="114">
        <f t="shared" si="2"/>
        <v>0</v>
      </c>
      <c r="L28"/>
      <c r="M28"/>
      <c r="N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C38"/>
      <c r="D38"/>
      <c r="E38"/>
      <c r="F38"/>
      <c r="G38"/>
      <c r="H38"/>
      <c r="I38"/>
      <c r="J38"/>
      <c r="K38"/>
      <c r="L38"/>
      <c r="M38"/>
      <c r="N38"/>
    </row>
  </sheetData>
  <mergeCells count="19">
    <mergeCell ref="A25:A26"/>
    <mergeCell ref="H8:I8"/>
    <mergeCell ref="J8:K8"/>
    <mergeCell ref="A11:A12"/>
    <mergeCell ref="A14:A17"/>
    <mergeCell ref="A19:A23"/>
    <mergeCell ref="A8:A9"/>
    <mergeCell ref="L8:L9"/>
    <mergeCell ref="M8:M9"/>
    <mergeCell ref="N8:N9"/>
    <mergeCell ref="C2:L2"/>
    <mergeCell ref="C3:L3"/>
    <mergeCell ref="C4:L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N29"/>
  <sheetViews>
    <sheetView tabSelected="1" view="pageBreakPreview" topLeftCell="A16" zoomScaleNormal="100" zoomScaleSheetLayoutView="100" workbookViewId="0">
      <selection activeCell="E29" sqref="E29"/>
    </sheetView>
  </sheetViews>
  <sheetFormatPr baseColWidth="10" defaultRowHeight="15" x14ac:dyDescent="0.25"/>
  <cols>
    <col min="1" max="1" width="16.57031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41.7109375" style="1" customWidth="1"/>
  </cols>
  <sheetData>
    <row r="2" spans="1:14" ht="17.25" x14ac:dyDescent="0.25"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25"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7.2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" t="s">
        <v>2</v>
      </c>
      <c r="B6" s="165" t="s">
        <v>133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ht="15" customHeight="1" x14ac:dyDescent="0.25">
      <c r="A7" s="6" t="s">
        <v>3</v>
      </c>
      <c r="B7" s="165" t="s">
        <v>134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ht="30" customHeight="1" x14ac:dyDescent="0.25">
      <c r="A8" s="161" t="s">
        <v>4</v>
      </c>
      <c r="B8" s="124" t="s">
        <v>5</v>
      </c>
      <c r="C8" s="124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5" t="s">
        <v>7</v>
      </c>
      <c r="M8" s="124" t="s">
        <v>8</v>
      </c>
      <c r="N8" s="157" t="s">
        <v>3</v>
      </c>
    </row>
    <row r="9" spans="1:14" x14ac:dyDescent="0.25">
      <c r="A9" s="161"/>
      <c r="B9" s="124"/>
      <c r="C9" s="124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  <c r="L9" s="116"/>
      <c r="M9" s="124"/>
      <c r="N9" s="157"/>
    </row>
    <row r="10" spans="1:14" ht="38.25" x14ac:dyDescent="0.25">
      <c r="A10" s="8" t="s">
        <v>11</v>
      </c>
      <c r="B10" s="9" t="s">
        <v>316</v>
      </c>
      <c r="C10" s="65">
        <f>SUM(D10:K10)</f>
        <v>0.3</v>
      </c>
      <c r="D10" s="10">
        <v>0</v>
      </c>
      <c r="E10" s="10">
        <v>0</v>
      </c>
      <c r="F10" s="10">
        <v>0</v>
      </c>
      <c r="G10" s="10">
        <v>0</v>
      </c>
      <c r="H10" s="107">
        <v>0</v>
      </c>
      <c r="I10" s="10">
        <v>0</v>
      </c>
      <c r="J10" s="106">
        <v>0.3</v>
      </c>
      <c r="K10" s="10">
        <v>0</v>
      </c>
      <c r="L10" s="65">
        <f>SUM(E10,G10,I10,K10)/C10</f>
        <v>0</v>
      </c>
      <c r="M10" s="11" t="s">
        <v>161</v>
      </c>
      <c r="N10" s="12" t="s">
        <v>470</v>
      </c>
    </row>
    <row r="11" spans="1:14" ht="38.25" x14ac:dyDescent="0.25">
      <c r="A11" s="162" t="s">
        <v>12</v>
      </c>
      <c r="B11" s="13" t="s">
        <v>270</v>
      </c>
      <c r="C11" s="14">
        <f t="shared" ref="C11:C24" si="0">SUM(D11:K11)</f>
        <v>1040</v>
      </c>
      <c r="D11" s="14">
        <v>0</v>
      </c>
      <c r="E11" s="14">
        <v>0</v>
      </c>
      <c r="F11" s="14">
        <v>0</v>
      </c>
      <c r="G11" s="14">
        <v>0</v>
      </c>
      <c r="H11" s="14">
        <v>1040</v>
      </c>
      <c r="I11" s="14">
        <v>0</v>
      </c>
      <c r="J11" s="14">
        <v>0</v>
      </c>
      <c r="K11" s="14">
        <v>0</v>
      </c>
      <c r="L11" s="108">
        <f t="shared" ref="L11:L24" si="1">SUM(E11,G11,I11,K11)/C11</f>
        <v>0</v>
      </c>
      <c r="M11" s="15" t="s">
        <v>323</v>
      </c>
      <c r="N11" s="16" t="s">
        <v>317</v>
      </c>
    </row>
    <row r="12" spans="1:14" ht="38.25" x14ac:dyDescent="0.25">
      <c r="A12" s="163"/>
      <c r="B12" s="13" t="s">
        <v>13</v>
      </c>
      <c r="C12" s="14">
        <f t="shared" si="0"/>
        <v>1040</v>
      </c>
      <c r="D12" s="14">
        <v>0</v>
      </c>
      <c r="E12" s="14">
        <v>0</v>
      </c>
      <c r="F12" s="14">
        <v>0</v>
      </c>
      <c r="G12" s="14">
        <v>0</v>
      </c>
      <c r="H12" s="14">
        <v>1040</v>
      </c>
      <c r="I12" s="14">
        <v>0</v>
      </c>
      <c r="J12" s="14">
        <v>0</v>
      </c>
      <c r="K12" s="14">
        <v>0</v>
      </c>
      <c r="L12" s="108">
        <f t="shared" si="1"/>
        <v>0</v>
      </c>
      <c r="M12" s="15" t="s">
        <v>323</v>
      </c>
      <c r="N12" s="16" t="s">
        <v>318</v>
      </c>
    </row>
    <row r="13" spans="1:14" ht="25.5" x14ac:dyDescent="0.25">
      <c r="A13" s="163"/>
      <c r="B13" s="13" t="s">
        <v>242</v>
      </c>
      <c r="C13" s="14">
        <f t="shared" si="0"/>
        <v>1</v>
      </c>
      <c r="D13" s="14">
        <v>0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08">
        <f t="shared" si="1"/>
        <v>0</v>
      </c>
      <c r="M13" s="15" t="s">
        <v>324</v>
      </c>
      <c r="N13" s="16" t="s">
        <v>319</v>
      </c>
    </row>
    <row r="14" spans="1:14" x14ac:dyDescent="0.25">
      <c r="A14" s="164"/>
      <c r="B14" s="104" t="s">
        <v>299</v>
      </c>
      <c r="C14" s="70">
        <f t="shared" si="0"/>
        <v>3</v>
      </c>
      <c r="D14" s="70">
        <v>1</v>
      </c>
      <c r="E14" s="70">
        <v>1</v>
      </c>
      <c r="F14" s="70">
        <v>0</v>
      </c>
      <c r="G14" s="70">
        <v>0</v>
      </c>
      <c r="H14" s="70">
        <v>1</v>
      </c>
      <c r="I14" s="70">
        <v>0</v>
      </c>
      <c r="J14" s="70">
        <v>0</v>
      </c>
      <c r="K14" s="70">
        <v>0</v>
      </c>
      <c r="L14" s="109">
        <f t="shared" si="1"/>
        <v>0.33333333333333331</v>
      </c>
      <c r="M14" s="15" t="s">
        <v>325</v>
      </c>
      <c r="N14" s="16" t="s">
        <v>320</v>
      </c>
    </row>
    <row r="15" spans="1:14" ht="51" x14ac:dyDescent="0.25">
      <c r="A15" s="8" t="s">
        <v>14</v>
      </c>
      <c r="B15" s="17" t="s">
        <v>330</v>
      </c>
      <c r="C15" s="65">
        <f t="shared" si="0"/>
        <v>1</v>
      </c>
      <c r="D15" s="10">
        <v>0</v>
      </c>
      <c r="E15" s="10">
        <v>0</v>
      </c>
      <c r="F15" s="10">
        <v>0</v>
      </c>
      <c r="G15" s="10">
        <v>0</v>
      </c>
      <c r="H15" s="106">
        <v>1</v>
      </c>
      <c r="I15" s="10">
        <v>0</v>
      </c>
      <c r="J15" s="10">
        <v>0</v>
      </c>
      <c r="K15" s="10">
        <v>0</v>
      </c>
      <c r="L15" s="65">
        <f t="shared" si="1"/>
        <v>0</v>
      </c>
      <c r="M15" s="11" t="s">
        <v>130</v>
      </c>
      <c r="N15" s="12" t="s">
        <v>336</v>
      </c>
    </row>
    <row r="16" spans="1:14" ht="38.25" x14ac:dyDescent="0.25">
      <c r="A16" s="18" t="s">
        <v>12</v>
      </c>
      <c r="B16" s="16" t="s">
        <v>304</v>
      </c>
      <c r="C16" s="14">
        <f t="shared" si="0"/>
        <v>900</v>
      </c>
      <c r="D16" s="14">
        <v>0</v>
      </c>
      <c r="E16" s="14">
        <v>0</v>
      </c>
      <c r="F16" s="14">
        <v>0</v>
      </c>
      <c r="G16" s="14">
        <v>0</v>
      </c>
      <c r="H16" s="14">
        <v>900</v>
      </c>
      <c r="I16" s="14">
        <v>0</v>
      </c>
      <c r="J16" s="14">
        <v>0</v>
      </c>
      <c r="K16" s="14">
        <v>0</v>
      </c>
      <c r="L16" s="108">
        <f t="shared" si="1"/>
        <v>0</v>
      </c>
      <c r="M16" s="15" t="s">
        <v>326</v>
      </c>
      <c r="N16" s="16" t="s">
        <v>321</v>
      </c>
    </row>
    <row r="17" spans="1:14" ht="63.75" x14ac:dyDescent="0.25">
      <c r="A17" s="8" t="s">
        <v>91</v>
      </c>
      <c r="B17" s="17" t="s">
        <v>331</v>
      </c>
      <c r="C17" s="65">
        <f t="shared" si="0"/>
        <v>0.9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65">
        <v>0.9</v>
      </c>
      <c r="K17" s="10">
        <v>0</v>
      </c>
      <c r="L17" s="65">
        <f t="shared" si="1"/>
        <v>0</v>
      </c>
      <c r="M17" s="11" t="s">
        <v>161</v>
      </c>
      <c r="N17" s="12" t="s">
        <v>335</v>
      </c>
    </row>
    <row r="18" spans="1:14" ht="38.25" x14ac:dyDescent="0.25">
      <c r="A18" s="158" t="s">
        <v>12</v>
      </c>
      <c r="B18" s="16" t="s">
        <v>300</v>
      </c>
      <c r="C18" s="14">
        <f t="shared" si="0"/>
        <v>2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08">
        <f t="shared" si="1"/>
        <v>0</v>
      </c>
      <c r="M18" s="15" t="s">
        <v>327</v>
      </c>
      <c r="N18" s="16" t="s">
        <v>332</v>
      </c>
    </row>
    <row r="19" spans="1:14" ht="51" x14ac:dyDescent="0.25">
      <c r="A19" s="159"/>
      <c r="B19" s="16" t="s">
        <v>301</v>
      </c>
      <c r="C19" s="14">
        <f t="shared" si="0"/>
        <v>2</v>
      </c>
      <c r="D19" s="14">
        <v>0</v>
      </c>
      <c r="E19" s="14">
        <v>0</v>
      </c>
      <c r="F19" s="14">
        <v>1</v>
      </c>
      <c r="G19" s="14">
        <v>0</v>
      </c>
      <c r="H19" s="14">
        <v>0</v>
      </c>
      <c r="I19" s="14">
        <v>0</v>
      </c>
      <c r="J19" s="14">
        <v>1</v>
      </c>
      <c r="K19" s="14">
        <v>0</v>
      </c>
      <c r="L19" s="108">
        <f t="shared" si="1"/>
        <v>0</v>
      </c>
      <c r="M19" s="15" t="s">
        <v>328</v>
      </c>
      <c r="N19" s="16" t="s">
        <v>333</v>
      </c>
    </row>
    <row r="20" spans="1:14" ht="25.5" x14ac:dyDescent="0.25">
      <c r="A20" s="160"/>
      <c r="B20" s="16" t="s">
        <v>271</v>
      </c>
      <c r="C20" s="14">
        <f t="shared" si="0"/>
        <v>1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  <c r="L20" s="108">
        <f t="shared" si="1"/>
        <v>0</v>
      </c>
      <c r="M20" s="15" t="s">
        <v>325</v>
      </c>
      <c r="N20" s="16" t="s">
        <v>334</v>
      </c>
    </row>
    <row r="21" spans="1:14" ht="51" x14ac:dyDescent="0.25">
      <c r="A21" s="8" t="s">
        <v>92</v>
      </c>
      <c r="B21" s="17" t="s">
        <v>345</v>
      </c>
      <c r="C21" s="65">
        <f t="shared" si="0"/>
        <v>1</v>
      </c>
      <c r="D21" s="10">
        <v>0</v>
      </c>
      <c r="E21" s="10">
        <v>0</v>
      </c>
      <c r="F21" s="10">
        <v>0</v>
      </c>
      <c r="G21" s="10">
        <v>0</v>
      </c>
      <c r="H21" s="106">
        <v>1</v>
      </c>
      <c r="I21" s="10">
        <v>0</v>
      </c>
      <c r="J21" s="10">
        <v>0</v>
      </c>
      <c r="K21" s="10">
        <v>0</v>
      </c>
      <c r="L21" s="65">
        <f t="shared" si="1"/>
        <v>0</v>
      </c>
      <c r="M21" s="11" t="s">
        <v>161</v>
      </c>
      <c r="N21" s="12" t="s">
        <v>340</v>
      </c>
    </row>
    <row r="22" spans="1:14" ht="38.25" x14ac:dyDescent="0.25">
      <c r="A22" s="18" t="s">
        <v>12</v>
      </c>
      <c r="B22" s="16" t="s">
        <v>141</v>
      </c>
      <c r="C22" s="14">
        <f t="shared" si="0"/>
        <v>25</v>
      </c>
      <c r="D22" s="14">
        <v>0</v>
      </c>
      <c r="E22" s="14">
        <v>0</v>
      </c>
      <c r="F22" s="14">
        <v>0</v>
      </c>
      <c r="G22" s="14">
        <v>0</v>
      </c>
      <c r="H22" s="14">
        <v>25</v>
      </c>
      <c r="I22" s="14">
        <v>0</v>
      </c>
      <c r="J22" s="14">
        <v>0</v>
      </c>
      <c r="K22" s="14">
        <v>0</v>
      </c>
      <c r="L22" s="108">
        <f t="shared" si="1"/>
        <v>0</v>
      </c>
      <c r="M22" s="15" t="s">
        <v>343</v>
      </c>
      <c r="N22" s="16" t="s">
        <v>342</v>
      </c>
    </row>
    <row r="23" spans="1:14" ht="38.25" x14ac:dyDescent="0.25">
      <c r="A23" s="8" t="s">
        <v>94</v>
      </c>
      <c r="B23" s="17" t="s">
        <v>344</v>
      </c>
      <c r="C23" s="65">
        <f t="shared" si="0"/>
        <v>0.2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6">
        <f>5/25</f>
        <v>0.2</v>
      </c>
      <c r="K23" s="10">
        <v>0</v>
      </c>
      <c r="L23" s="65">
        <f t="shared" si="1"/>
        <v>0</v>
      </c>
      <c r="M23" s="11" t="s">
        <v>161</v>
      </c>
      <c r="N23" s="12" t="s">
        <v>347</v>
      </c>
    </row>
    <row r="24" spans="1:14" ht="38.25" x14ac:dyDescent="0.25">
      <c r="A24" s="18" t="s">
        <v>12</v>
      </c>
      <c r="B24" s="16" t="s">
        <v>272</v>
      </c>
      <c r="C24" s="14">
        <f t="shared" si="0"/>
        <v>2</v>
      </c>
      <c r="D24" s="14">
        <v>0</v>
      </c>
      <c r="E24" s="14">
        <v>0</v>
      </c>
      <c r="F24" s="14">
        <v>0</v>
      </c>
      <c r="G24" s="14">
        <v>0</v>
      </c>
      <c r="H24" s="14">
        <v>1</v>
      </c>
      <c r="I24" s="14">
        <v>0</v>
      </c>
      <c r="J24" s="14">
        <v>1</v>
      </c>
      <c r="K24" s="14">
        <v>0</v>
      </c>
      <c r="L24" s="108">
        <f t="shared" si="1"/>
        <v>0</v>
      </c>
      <c r="M24" s="15" t="s">
        <v>329</v>
      </c>
      <c r="N24" s="16" t="s">
        <v>346</v>
      </c>
    </row>
    <row r="26" spans="1:14" x14ac:dyDescent="0.25">
      <c r="C26" s="1">
        <f>SUM(C11:C14,C16,C18:C20,C22,C24)</f>
        <v>3016</v>
      </c>
      <c r="D26" s="1">
        <f t="shared" ref="D26:K26" si="2">SUM(D11:D14,D16,D18:D20,D22,D24)</f>
        <v>1</v>
      </c>
      <c r="E26" s="1">
        <f t="shared" si="2"/>
        <v>1</v>
      </c>
      <c r="F26" s="1">
        <f t="shared" si="2"/>
        <v>3</v>
      </c>
      <c r="G26" s="1">
        <f t="shared" si="2"/>
        <v>0</v>
      </c>
      <c r="H26" s="1">
        <f t="shared" si="2"/>
        <v>3008</v>
      </c>
      <c r="I26" s="1">
        <f t="shared" si="2"/>
        <v>0</v>
      </c>
      <c r="J26" s="1">
        <f t="shared" si="2"/>
        <v>3</v>
      </c>
      <c r="K26" s="1">
        <f t="shared" si="2"/>
        <v>0</v>
      </c>
    </row>
    <row r="27" spans="1:14" x14ac:dyDescent="0.25">
      <c r="C27" s="1">
        <f>SUM(C26,'Proyecto 2'!C19,'Proyecto 3'!C18,'Proyecto 4'!C22,'Proyecto 5'!C22,'Proyecto 6'!C15,'Proyecto 7'!C28)</f>
        <v>3895</v>
      </c>
      <c r="D27" s="1">
        <f>SUM(D26,'Proyecto 2'!D19,'Proyecto 3'!D18,'Proyecto 4'!D22,'Proyecto 5'!D22,'Proyecto 6'!D15,'Proyecto 7'!D28)</f>
        <v>183</v>
      </c>
      <c r="E27" s="1">
        <f>SUM(E26,'Proyecto 2'!E19,'Proyecto 3'!E18,'Proyecto 4'!E22,'Proyecto 5'!E22,'Proyecto 6'!E15,'Proyecto 7'!E28)</f>
        <v>156</v>
      </c>
      <c r="F27" s="1">
        <f>SUM(F26,'Proyecto 2'!F19,'Proyecto 3'!F18,'Proyecto 4'!F22,'Proyecto 5'!F22,'Proyecto 6'!F15,'Proyecto 7'!F28)</f>
        <v>204</v>
      </c>
      <c r="G27" s="1">
        <f>SUM(G26,'Proyecto 2'!G19,'Proyecto 3'!G18,'Proyecto 4'!G22,'Proyecto 5'!G22,'Proyecto 6'!G15,'Proyecto 7'!G28)</f>
        <v>0</v>
      </c>
      <c r="H27" s="1">
        <f>SUM(H26,'Proyecto 2'!H19,'Proyecto 3'!H18,'Proyecto 4'!H22,'Proyecto 5'!H22,'Proyecto 6'!H15,'Proyecto 7'!H28)</f>
        <v>3206</v>
      </c>
      <c r="I27" s="1">
        <f>SUM(I26,'Proyecto 2'!I19,'Proyecto 3'!I18,'Proyecto 4'!I22,'Proyecto 5'!I22,'Proyecto 6'!I15,'Proyecto 7'!I28)</f>
        <v>0</v>
      </c>
      <c r="J27" s="1">
        <f>SUM(J26,'Proyecto 2'!J19,'Proyecto 3'!J18,'Proyecto 4'!J22,'Proyecto 5'!J22,'Proyecto 6'!J15,'Proyecto 7'!J28)</f>
        <v>301</v>
      </c>
      <c r="K27" s="1">
        <f>SUM(K26,'Proyecto 2'!K19,'Proyecto 3'!K18,'Proyecto 4'!K22,'Proyecto 5'!K22,'Proyecto 6'!K15,'Proyecto 7'!K28)</f>
        <v>0</v>
      </c>
    </row>
    <row r="28" spans="1:14" x14ac:dyDescent="0.25">
      <c r="C28" s="1">
        <f>C27+79019</f>
        <v>82914</v>
      </c>
      <c r="D28" s="1">
        <f>D27+25355</f>
        <v>25538</v>
      </c>
      <c r="E28" s="1">
        <f>E27+22895</f>
        <v>23051</v>
      </c>
    </row>
    <row r="29" spans="1:14" x14ac:dyDescent="0.25">
      <c r="E29" s="1">
        <f>E28/C28</f>
        <v>0.27801095110596524</v>
      </c>
    </row>
  </sheetData>
  <mergeCells count="17">
    <mergeCell ref="C2:L2"/>
    <mergeCell ref="B3:N3"/>
    <mergeCell ref="C4:L4"/>
    <mergeCell ref="B6:N6"/>
    <mergeCell ref="B7:N7"/>
    <mergeCell ref="L8:L9"/>
    <mergeCell ref="M8:M9"/>
    <mergeCell ref="N8:N9"/>
    <mergeCell ref="A18:A20"/>
    <mergeCell ref="A8:A9"/>
    <mergeCell ref="B8:B9"/>
    <mergeCell ref="C8:C9"/>
    <mergeCell ref="D8:E8"/>
    <mergeCell ref="F8:G8"/>
    <mergeCell ref="H8:I8"/>
    <mergeCell ref="J8:K8"/>
    <mergeCell ref="A11:A14"/>
  </mergeCells>
  <pageMargins left="0.7" right="0.7" top="0.75" bottom="0.75" header="0.3" footer="0.3"/>
  <pageSetup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24"/>
  <sheetViews>
    <sheetView view="pageBreakPreview" topLeftCell="A3" zoomScaleNormal="100" zoomScaleSheetLayoutView="100" workbookViewId="0">
      <selection activeCell="B23" sqref="B23"/>
    </sheetView>
  </sheetViews>
  <sheetFormatPr baseColWidth="10" defaultRowHeight="15" x14ac:dyDescent="0.25"/>
  <cols>
    <col min="1" max="1" width="18" customWidth="1"/>
    <col min="2" max="2" width="48.5703125" customWidth="1"/>
    <col min="3" max="3" width="26.7109375" customWidth="1"/>
    <col min="4" max="4" width="37.28515625" customWidth="1"/>
    <col min="5" max="5" width="39.5703125" customWidth="1"/>
    <col min="6" max="6" width="40.140625" customWidth="1"/>
  </cols>
  <sheetData>
    <row r="1" spans="1:6" ht="18.75" x14ac:dyDescent="0.25">
      <c r="A1" s="169" t="s">
        <v>15</v>
      </c>
      <c r="B1" s="170"/>
      <c r="C1" s="170"/>
      <c r="D1" s="170"/>
      <c r="E1" s="170"/>
      <c r="F1" s="171"/>
    </row>
    <row r="2" spans="1:6" x14ac:dyDescent="0.25">
      <c r="A2" s="172"/>
      <c r="B2" s="173"/>
      <c r="C2" s="173"/>
      <c r="D2" s="173"/>
      <c r="E2" s="173"/>
      <c r="F2" s="174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ht="31.5" customHeight="1" x14ac:dyDescent="0.25">
      <c r="A5" s="30" t="s">
        <v>20</v>
      </c>
      <c r="B5" s="175" t="s">
        <v>45</v>
      </c>
      <c r="C5" s="175"/>
      <c r="D5" s="175"/>
      <c r="E5" s="175"/>
      <c r="F5" s="175"/>
    </row>
    <row r="6" spans="1:6" x14ac:dyDescent="0.25">
      <c r="A6" s="30" t="s">
        <v>22</v>
      </c>
      <c r="B6" s="168" t="s">
        <v>46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x14ac:dyDescent="0.25">
      <c r="A8" s="30" t="s">
        <v>18</v>
      </c>
      <c r="B8" s="180" t="s">
        <v>47</v>
      </c>
      <c r="C8" s="180"/>
      <c r="D8" s="180"/>
      <c r="E8" s="180"/>
      <c r="F8" s="180"/>
    </row>
    <row r="9" spans="1:6" ht="30" customHeight="1" x14ac:dyDescent="0.25">
      <c r="A9" s="30" t="s">
        <v>20</v>
      </c>
      <c r="B9" s="168" t="s">
        <v>48</v>
      </c>
      <c r="C9" s="168"/>
      <c r="D9" s="168"/>
      <c r="E9" s="168"/>
      <c r="F9" s="168"/>
    </row>
    <row r="10" spans="1:6" ht="30.75" customHeight="1" x14ac:dyDescent="0.25">
      <c r="A10" s="31" t="s">
        <v>22</v>
      </c>
      <c r="B10" s="168" t="s">
        <v>49</v>
      </c>
      <c r="C10" s="168"/>
      <c r="D10" s="168"/>
      <c r="E10" s="168"/>
      <c r="F10" s="168"/>
    </row>
    <row r="11" spans="1:6" x14ac:dyDescent="0.25">
      <c r="A11" s="31" t="s">
        <v>28</v>
      </c>
      <c r="B11" s="141" t="s">
        <v>50</v>
      </c>
      <c r="C11" s="142"/>
      <c r="D11" s="142"/>
      <c r="E11" s="142"/>
      <c r="F11" s="143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135" t="s">
        <v>33</v>
      </c>
      <c r="C13" s="135" t="s">
        <v>34</v>
      </c>
      <c r="D13" s="135" t="s">
        <v>35</v>
      </c>
      <c r="E13" s="135" t="s">
        <v>36</v>
      </c>
      <c r="F13" s="135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71.25" x14ac:dyDescent="0.25">
      <c r="A15" s="27" t="s">
        <v>38</v>
      </c>
      <c r="B15" s="32" t="s">
        <v>51</v>
      </c>
      <c r="C15" s="32" t="s">
        <v>52</v>
      </c>
      <c r="D15" s="32" t="s">
        <v>52</v>
      </c>
      <c r="E15" s="32" t="s">
        <v>164</v>
      </c>
      <c r="F15" s="32" t="s">
        <v>165</v>
      </c>
    </row>
    <row r="16" spans="1:6" ht="42.75" x14ac:dyDescent="0.25">
      <c r="A16" s="27" t="s">
        <v>39</v>
      </c>
      <c r="B16" s="32" t="str">
        <f>'[1]Proyecto 2'!B6:N6</f>
        <v>Los Programas académicos alcanzan la concreción curricular del Colegio mediante el Modelo de Educación Media Superior</v>
      </c>
      <c r="C16" s="32" t="s">
        <v>53</v>
      </c>
      <c r="D16" s="32" t="s">
        <v>54</v>
      </c>
      <c r="E16" s="32" t="s">
        <v>162</v>
      </c>
      <c r="F16" s="32" t="s">
        <v>163</v>
      </c>
    </row>
    <row r="17" spans="1:6" ht="57" x14ac:dyDescent="0.25">
      <c r="A17" s="178" t="s">
        <v>40</v>
      </c>
      <c r="B17" s="32" t="str">
        <f>'Proyecto 2'!B10</f>
        <v>1. Programa del Marco Curricular Común implementado y fortalecido en los Centros EMSaD del Estado.</v>
      </c>
      <c r="C17" s="32" t="str">
        <f>'Proyecto 2'!N10</f>
        <v>Porcentaje de Centros EMSaD que implementan el Programa del Marco Curricular Común.</v>
      </c>
      <c r="D17" s="32" t="s">
        <v>350</v>
      </c>
      <c r="E17" s="32" t="s">
        <v>166</v>
      </c>
      <c r="F17" s="32" t="s">
        <v>163</v>
      </c>
    </row>
    <row r="18" spans="1:6" ht="57" x14ac:dyDescent="0.25">
      <c r="A18" s="179"/>
      <c r="B18" s="32" t="str">
        <f>'Proyecto 2'!B15</f>
        <v>2. Programa de apoyo académico implementado en los Centros EMSaD del Estado</v>
      </c>
      <c r="C18" s="32" t="str">
        <f>'Proyecto 2'!N15</f>
        <v>Porcentaje de Centros EMSaD que implementan el Programa de Apoyo Académico.</v>
      </c>
      <c r="D18" s="32" t="s">
        <v>360</v>
      </c>
      <c r="E18" s="32" t="s">
        <v>167</v>
      </c>
      <c r="F18" s="32" t="s">
        <v>168</v>
      </c>
    </row>
    <row r="19" spans="1:6" ht="57" x14ac:dyDescent="0.25">
      <c r="A19" s="176" t="s">
        <v>41</v>
      </c>
      <c r="B19" s="32" t="str">
        <f>'Proyecto 2'!B11</f>
        <v>1.1 Coordinar la realización de las Academias Transversales para fortalecer el trabajo colegiado de los Centros EMSaD.</v>
      </c>
      <c r="C19" s="166" t="str">
        <f>'Proyecto 2'!N11</f>
        <v>Número de academias transversales realizadas</v>
      </c>
      <c r="D19" s="167"/>
      <c r="E19" s="32" t="s">
        <v>169</v>
      </c>
      <c r="F19" s="32" t="s">
        <v>55</v>
      </c>
    </row>
    <row r="20" spans="1:6" ht="42.75" x14ac:dyDescent="0.25">
      <c r="A20" s="177"/>
      <c r="B20" s="32" t="str">
        <f>'Proyecto 2'!B12</f>
        <v>1.2 Coordianr la realización de las Academias Estatales para fortalecer el trabajo colegiado de la modalidad de EMSaD.</v>
      </c>
      <c r="C20" s="166" t="str">
        <f>'Proyecto 2'!N12</f>
        <v>Número de academias estatales realizadas</v>
      </c>
      <c r="D20" s="167"/>
      <c r="E20" s="32" t="s">
        <v>170</v>
      </c>
      <c r="F20" s="32" t="s">
        <v>56</v>
      </c>
    </row>
    <row r="21" spans="1:6" ht="57" x14ac:dyDescent="0.25">
      <c r="A21" s="177"/>
      <c r="B21" s="32" t="str">
        <f>'Proyecto 2'!B13</f>
        <v>1.3 Coordinar la elaboración de las planeaciones didácticas del personal docente de EMSaD.</v>
      </c>
      <c r="C21" s="166" t="str">
        <f>'Proyecto 2'!N13</f>
        <v>Número de planeaciones didácticas elaboradas por el personal docente</v>
      </c>
      <c r="D21" s="167"/>
      <c r="E21" s="32" t="s">
        <v>280</v>
      </c>
      <c r="F21" s="32" t="s">
        <v>281</v>
      </c>
    </row>
    <row r="22" spans="1:6" ht="57" x14ac:dyDescent="0.25">
      <c r="A22" s="177"/>
      <c r="B22" s="32" t="str">
        <f>'Proyecto 2'!B14</f>
        <v>1.4 Participar en las reuniones nacionales de actualización.</v>
      </c>
      <c r="C22" s="166" t="str">
        <f>'Proyecto 2'!N14</f>
        <v>Número de reuniones nacionales de actualización con participación de EMSaD Tlaxcala</v>
      </c>
      <c r="D22" s="167"/>
      <c r="E22" s="32" t="s">
        <v>171</v>
      </c>
      <c r="F22" s="32" t="s">
        <v>57</v>
      </c>
    </row>
    <row r="23" spans="1:6" ht="57" x14ac:dyDescent="0.25">
      <c r="A23" s="177"/>
      <c r="B23" s="32" t="str">
        <f>'Proyecto 2'!B16</f>
        <v>2.1. Coordinar la participación de EMSaD en las Olimpiadas de Conocimiento.</v>
      </c>
      <c r="C23" s="166" t="str">
        <f>'Proyecto 2'!N16</f>
        <v>Número de participaciones de EMSaD en las Olimpiadas de Conocimiento.</v>
      </c>
      <c r="D23" s="167"/>
      <c r="E23" s="32" t="s">
        <v>245</v>
      </c>
      <c r="F23" s="32" t="s">
        <v>247</v>
      </c>
    </row>
    <row r="24" spans="1:6" ht="57" x14ac:dyDescent="0.25">
      <c r="A24" s="177"/>
      <c r="B24" s="32" t="str">
        <f>'Proyecto 2'!B17</f>
        <v>2.2 Aplicar la prueba estandarizada de los aprendizajes para medir el logro de desempeño académico de los estudiantes.</v>
      </c>
      <c r="C24" s="166" t="str">
        <f>'Proyecto 2'!N17</f>
        <v>Número de pruebas estandarizadas aplicadas.</v>
      </c>
      <c r="D24" s="167"/>
      <c r="E24" s="32" t="s">
        <v>246</v>
      </c>
      <c r="F24" s="32" t="s">
        <v>248</v>
      </c>
    </row>
  </sheetData>
  <mergeCells count="25">
    <mergeCell ref="C19:D19"/>
    <mergeCell ref="C20:D20"/>
    <mergeCell ref="C21:D21"/>
    <mergeCell ref="B11:F11"/>
    <mergeCell ref="B12:F12"/>
    <mergeCell ref="B13:B14"/>
    <mergeCell ref="C13:C14"/>
    <mergeCell ref="D13:D14"/>
    <mergeCell ref="E13:E14"/>
    <mergeCell ref="C22:D22"/>
    <mergeCell ref="C23:D23"/>
    <mergeCell ref="C24:D24"/>
    <mergeCell ref="B6:F6"/>
    <mergeCell ref="A1:F1"/>
    <mergeCell ref="A2:F2"/>
    <mergeCell ref="B3:F3"/>
    <mergeCell ref="B4:F4"/>
    <mergeCell ref="B5:F5"/>
    <mergeCell ref="A19:A24"/>
    <mergeCell ref="F13:F14"/>
    <mergeCell ref="A17:A18"/>
    <mergeCell ref="A7:F7"/>
    <mergeCell ref="B8:F8"/>
    <mergeCell ref="B9:F9"/>
    <mergeCell ref="B10:F10"/>
  </mergeCells>
  <pageMargins left="0.7" right="0.7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N22"/>
  <sheetViews>
    <sheetView view="pageBreakPreview" topLeftCell="A6" zoomScale="110" zoomScaleNormal="100" zoomScaleSheetLayoutView="110" workbookViewId="0">
      <selection activeCell="E15" sqref="E15"/>
    </sheetView>
  </sheetViews>
  <sheetFormatPr baseColWidth="10" defaultRowHeight="15" x14ac:dyDescent="0.25"/>
  <cols>
    <col min="1" max="1" width="17.28515625" style="1" bestFit="1" customWidth="1"/>
    <col min="2" max="2" width="32.8554687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B2" s="119" t="s">
        <v>294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17.25" x14ac:dyDescent="0.25">
      <c r="B3" s="119" t="s">
        <v>58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3"/>
    </row>
    <row r="4" spans="1:14" ht="17.25" x14ac:dyDescent="0.25">
      <c r="B4" s="119" t="s">
        <v>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81" t="s">
        <v>59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 x14ac:dyDescent="0.25">
      <c r="A7" s="34" t="s">
        <v>3</v>
      </c>
      <c r="B7" s="181" t="s">
        <v>60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4" ht="35.25" customHeight="1" x14ac:dyDescent="0.25">
      <c r="A8" s="130" t="s">
        <v>4</v>
      </c>
      <c r="B8" s="117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82" t="s">
        <v>7</v>
      </c>
      <c r="M8" s="117" t="s">
        <v>8</v>
      </c>
      <c r="N8" s="118" t="s">
        <v>3</v>
      </c>
    </row>
    <row r="9" spans="1:14" x14ac:dyDescent="0.25">
      <c r="A9" s="130"/>
      <c r="B9" s="117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6"/>
      <c r="M9" s="117"/>
      <c r="N9" s="118"/>
    </row>
    <row r="10" spans="1:14" ht="38.25" x14ac:dyDescent="0.25">
      <c r="A10" s="36" t="s">
        <v>11</v>
      </c>
      <c r="B10" s="37" t="s">
        <v>314</v>
      </c>
      <c r="C10" s="111">
        <f>SUM(D10,F10,H10,J10)</f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110">
        <v>1</v>
      </c>
      <c r="K10" s="38">
        <v>0</v>
      </c>
      <c r="L10" s="65">
        <f>SUM(E10,G10,I10,K10)/C10</f>
        <v>0</v>
      </c>
      <c r="M10" s="40" t="s">
        <v>161</v>
      </c>
      <c r="N10" s="41" t="s">
        <v>349</v>
      </c>
    </row>
    <row r="11" spans="1:14" ht="51" x14ac:dyDescent="0.25">
      <c r="A11" s="183" t="s">
        <v>12</v>
      </c>
      <c r="B11" s="42" t="s">
        <v>275</v>
      </c>
      <c r="C11" s="43">
        <f t="shared" ref="C11:C17" si="0">SUM(D11,F11,H11,J11)</f>
        <v>4</v>
      </c>
      <c r="D11" s="43">
        <v>1</v>
      </c>
      <c r="E11" s="43">
        <v>1</v>
      </c>
      <c r="F11" s="43">
        <v>1</v>
      </c>
      <c r="G11" s="43">
        <v>0</v>
      </c>
      <c r="H11" s="43">
        <v>1</v>
      </c>
      <c r="I11" s="43">
        <v>0</v>
      </c>
      <c r="J11" s="43">
        <v>1</v>
      </c>
      <c r="K11" s="43">
        <v>0</v>
      </c>
      <c r="L11" s="66">
        <f t="shared" ref="L11:L17" si="1">SUM(E11,G11,I11,K11)/C11</f>
        <v>0.25</v>
      </c>
      <c r="M11" s="45" t="s">
        <v>353</v>
      </c>
      <c r="N11" s="46" t="s">
        <v>351</v>
      </c>
    </row>
    <row r="12" spans="1:14" ht="51" x14ac:dyDescent="0.25">
      <c r="A12" s="163"/>
      <c r="B12" s="42" t="s">
        <v>276</v>
      </c>
      <c r="C12" s="43">
        <f t="shared" si="0"/>
        <v>2</v>
      </c>
      <c r="D12" s="43">
        <v>1</v>
      </c>
      <c r="E12" s="43">
        <v>1</v>
      </c>
      <c r="F12" s="43">
        <v>0</v>
      </c>
      <c r="G12" s="43">
        <v>0</v>
      </c>
      <c r="H12" s="43">
        <v>1</v>
      </c>
      <c r="I12" s="43">
        <v>0</v>
      </c>
      <c r="J12" s="43">
        <v>0</v>
      </c>
      <c r="K12" s="43">
        <v>0</v>
      </c>
      <c r="L12" s="66">
        <f t="shared" si="1"/>
        <v>0.5</v>
      </c>
      <c r="M12" s="45" t="s">
        <v>353</v>
      </c>
      <c r="N12" s="46" t="s">
        <v>352</v>
      </c>
    </row>
    <row r="13" spans="1:14" ht="38.25" x14ac:dyDescent="0.25">
      <c r="A13" s="163"/>
      <c r="B13" s="42" t="s">
        <v>277</v>
      </c>
      <c r="C13" s="43">
        <f t="shared" si="0"/>
        <v>2</v>
      </c>
      <c r="D13" s="43">
        <v>1</v>
      </c>
      <c r="E13" s="43">
        <v>1</v>
      </c>
      <c r="F13" s="43">
        <v>0</v>
      </c>
      <c r="G13" s="43">
        <v>0</v>
      </c>
      <c r="H13" s="43">
        <v>1</v>
      </c>
      <c r="I13" s="43">
        <v>0</v>
      </c>
      <c r="J13" s="43">
        <v>0</v>
      </c>
      <c r="K13" s="43">
        <v>0</v>
      </c>
      <c r="L13" s="66">
        <f t="shared" si="1"/>
        <v>0.5</v>
      </c>
      <c r="M13" s="45" t="s">
        <v>354</v>
      </c>
      <c r="N13" s="46" t="s">
        <v>356</v>
      </c>
    </row>
    <row r="14" spans="1:14" ht="51" x14ac:dyDescent="0.25">
      <c r="A14" s="163"/>
      <c r="B14" s="42" t="s">
        <v>278</v>
      </c>
      <c r="C14" s="43">
        <f t="shared" si="0"/>
        <v>4</v>
      </c>
      <c r="D14" s="43">
        <v>1</v>
      </c>
      <c r="E14" s="43">
        <v>1</v>
      </c>
      <c r="F14" s="43">
        <v>1</v>
      </c>
      <c r="G14" s="43">
        <v>0</v>
      </c>
      <c r="H14" s="43">
        <v>1</v>
      </c>
      <c r="I14" s="43">
        <v>0</v>
      </c>
      <c r="J14" s="43">
        <v>1</v>
      </c>
      <c r="K14" s="43">
        <v>0</v>
      </c>
      <c r="L14" s="66">
        <f t="shared" si="1"/>
        <v>0.25</v>
      </c>
      <c r="M14" s="45" t="s">
        <v>355</v>
      </c>
      <c r="N14" s="46" t="s">
        <v>357</v>
      </c>
    </row>
    <row r="15" spans="1:14" ht="38.25" x14ac:dyDescent="0.25">
      <c r="A15" s="36" t="s">
        <v>14</v>
      </c>
      <c r="B15" s="47" t="s">
        <v>359</v>
      </c>
      <c r="C15" s="111">
        <f t="shared" si="0"/>
        <v>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110">
        <v>1</v>
      </c>
      <c r="K15" s="38">
        <v>0</v>
      </c>
      <c r="L15" s="65">
        <f>SUM(E15,G15,I15,K15)/C15</f>
        <v>0</v>
      </c>
      <c r="M15" s="40" t="s">
        <v>161</v>
      </c>
      <c r="N15" s="41" t="s">
        <v>358</v>
      </c>
    </row>
    <row r="16" spans="1:14" ht="38.25" x14ac:dyDescent="0.25">
      <c r="A16" s="159"/>
      <c r="B16" s="46" t="s">
        <v>279</v>
      </c>
      <c r="C16" s="43">
        <f t="shared" si="0"/>
        <v>1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1</v>
      </c>
      <c r="K16" s="43">
        <v>0</v>
      </c>
      <c r="L16" s="66">
        <f t="shared" si="1"/>
        <v>0</v>
      </c>
      <c r="M16" s="45" t="s">
        <v>329</v>
      </c>
      <c r="N16" s="46" t="s">
        <v>362</v>
      </c>
    </row>
    <row r="17" spans="1:14" ht="51" x14ac:dyDescent="0.25">
      <c r="A17" s="160"/>
      <c r="B17" s="46" t="s">
        <v>361</v>
      </c>
      <c r="C17" s="43">
        <f t="shared" si="0"/>
        <v>1</v>
      </c>
      <c r="D17" s="43">
        <v>0</v>
      </c>
      <c r="E17" s="43">
        <v>0</v>
      </c>
      <c r="F17" s="43">
        <v>1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66">
        <f t="shared" si="1"/>
        <v>0</v>
      </c>
      <c r="M17" s="45" t="s">
        <v>364</v>
      </c>
      <c r="N17" s="46" t="s">
        <v>363</v>
      </c>
    </row>
    <row r="18" spans="1:14" x14ac:dyDescent="0.25">
      <c r="C18" s="19"/>
      <c r="D18" s="20"/>
    </row>
    <row r="19" spans="1:14" x14ac:dyDescent="0.25">
      <c r="C19" s="19">
        <f>SUM(C11:C14,C16:C17)</f>
        <v>14</v>
      </c>
      <c r="D19" s="19">
        <f t="shared" ref="D19:K19" si="2">SUM(D11:D14,D16:D17)</f>
        <v>4</v>
      </c>
      <c r="E19" s="19">
        <f t="shared" si="2"/>
        <v>4</v>
      </c>
      <c r="F19" s="19">
        <f t="shared" si="2"/>
        <v>3</v>
      </c>
      <c r="G19" s="19">
        <f t="shared" si="2"/>
        <v>0</v>
      </c>
      <c r="H19" s="19">
        <f t="shared" si="2"/>
        <v>4</v>
      </c>
      <c r="I19" s="19">
        <f t="shared" si="2"/>
        <v>0</v>
      </c>
      <c r="J19" s="19">
        <f t="shared" si="2"/>
        <v>3</v>
      </c>
      <c r="K19" s="19">
        <f t="shared" si="2"/>
        <v>0</v>
      </c>
    </row>
    <row r="20" spans="1:14" x14ac:dyDescent="0.25">
      <c r="C20" s="49"/>
    </row>
    <row r="21" spans="1:14" x14ac:dyDescent="0.25">
      <c r="C21" s="50"/>
    </row>
    <row r="22" spans="1:14" x14ac:dyDescent="0.25">
      <c r="C22" s="50"/>
    </row>
  </sheetData>
  <mergeCells count="17">
    <mergeCell ref="L8:L9"/>
    <mergeCell ref="M8:M9"/>
    <mergeCell ref="N8:N9"/>
    <mergeCell ref="A16:A17"/>
    <mergeCell ref="A11:A14"/>
    <mergeCell ref="A8:A9"/>
    <mergeCell ref="B8:B9"/>
    <mergeCell ref="C8:C9"/>
    <mergeCell ref="D8:E8"/>
    <mergeCell ref="F8:G8"/>
    <mergeCell ref="H8:I8"/>
    <mergeCell ref="J8:K8"/>
    <mergeCell ref="B2:M2"/>
    <mergeCell ref="B3:M3"/>
    <mergeCell ref="B4:M4"/>
    <mergeCell ref="B6:N6"/>
    <mergeCell ref="B7:N7"/>
  </mergeCells>
  <pageMargins left="0.7" right="0.7" top="0.75" bottom="0.75" header="0.3" footer="0.3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23"/>
  <sheetViews>
    <sheetView view="pageBreakPreview" topLeftCell="A13" zoomScaleNormal="100" zoomScaleSheetLayoutView="100" workbookViewId="0">
      <selection activeCell="C20" sqref="C20:D20"/>
    </sheetView>
  </sheetViews>
  <sheetFormatPr baseColWidth="10" defaultRowHeight="15" x14ac:dyDescent="0.25"/>
  <cols>
    <col min="1" max="1" width="32" customWidth="1"/>
    <col min="2" max="2" width="55" customWidth="1"/>
    <col min="3" max="3" width="32.42578125" customWidth="1"/>
    <col min="4" max="4" width="33.140625" customWidth="1"/>
    <col min="5" max="5" width="31.28515625" customWidth="1"/>
    <col min="6" max="6" width="37.140625" customWidth="1"/>
  </cols>
  <sheetData>
    <row r="1" spans="1:6" ht="18.75" x14ac:dyDescent="0.25">
      <c r="A1" s="184" t="s">
        <v>15</v>
      </c>
      <c r="B1" s="185"/>
      <c r="C1" s="185"/>
      <c r="D1" s="185"/>
      <c r="E1" s="185"/>
      <c r="F1" s="186"/>
    </row>
    <row r="2" spans="1:6" x14ac:dyDescent="0.25">
      <c r="A2" s="187"/>
      <c r="B2" s="188"/>
      <c r="C2" s="188"/>
      <c r="D2" s="188"/>
      <c r="E2" s="188"/>
      <c r="F2" s="189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ht="28.5" customHeight="1" x14ac:dyDescent="0.25">
      <c r="A5" s="30" t="s">
        <v>20</v>
      </c>
      <c r="B5" s="175" t="s">
        <v>61</v>
      </c>
      <c r="C5" s="190"/>
      <c r="D5" s="190"/>
      <c r="E5" s="190"/>
      <c r="F5" s="190"/>
    </row>
    <row r="6" spans="1:6" x14ac:dyDescent="0.25">
      <c r="A6" s="30" t="s">
        <v>22</v>
      </c>
      <c r="B6" s="168" t="s">
        <v>62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x14ac:dyDescent="0.25">
      <c r="A8" s="30" t="s">
        <v>18</v>
      </c>
      <c r="B8" s="168" t="s">
        <v>63</v>
      </c>
      <c r="C8" s="168"/>
      <c r="D8" s="168"/>
      <c r="E8" s="168"/>
      <c r="F8" s="168"/>
    </row>
    <row r="9" spans="1:6" x14ac:dyDescent="0.25">
      <c r="A9" s="30" t="s">
        <v>20</v>
      </c>
      <c r="B9" s="168" t="s">
        <v>64</v>
      </c>
      <c r="C9" s="168"/>
      <c r="D9" s="168"/>
      <c r="E9" s="168"/>
      <c r="F9" s="168"/>
    </row>
    <row r="10" spans="1:6" ht="41.25" customHeight="1" x14ac:dyDescent="0.25">
      <c r="A10" s="31" t="s">
        <v>22</v>
      </c>
      <c r="B10" s="175" t="s">
        <v>65</v>
      </c>
      <c r="C10" s="175"/>
      <c r="D10" s="175"/>
      <c r="E10" s="175"/>
      <c r="F10" s="175"/>
    </row>
    <row r="11" spans="1:6" x14ac:dyDescent="0.25">
      <c r="A11" s="31" t="s">
        <v>28</v>
      </c>
      <c r="B11" s="195" t="s">
        <v>66</v>
      </c>
      <c r="C11" s="196"/>
      <c r="D11" s="196"/>
      <c r="E11" s="196"/>
      <c r="F11" s="197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192" t="s">
        <v>33</v>
      </c>
      <c r="C13" s="192" t="s">
        <v>34</v>
      </c>
      <c r="D13" s="192" t="s">
        <v>35</v>
      </c>
      <c r="E13" s="192" t="s">
        <v>36</v>
      </c>
      <c r="F13" s="192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57" x14ac:dyDescent="0.25">
      <c r="A15" s="51" t="s">
        <v>38</v>
      </c>
      <c r="B15" s="52" t="s">
        <v>67</v>
      </c>
      <c r="C15" s="52" t="s">
        <v>68</v>
      </c>
      <c r="D15" s="52" t="s">
        <v>68</v>
      </c>
      <c r="E15" s="52" t="s">
        <v>173</v>
      </c>
      <c r="F15" s="52" t="s">
        <v>69</v>
      </c>
    </row>
    <row r="16" spans="1:6" ht="57" x14ac:dyDescent="0.25">
      <c r="A16" s="51" t="s">
        <v>39</v>
      </c>
      <c r="B16" s="52" t="str">
        <f>'[2]Proyecto 3'!B6:N6</f>
        <v>El personal docente tiene garantizada la profesionalización mediante programas de vanguardi de especialización, actualización y capacitación</v>
      </c>
      <c r="C16" s="52" t="s">
        <v>77</v>
      </c>
      <c r="D16" s="52" t="s">
        <v>174</v>
      </c>
      <c r="E16" s="52" t="s">
        <v>175</v>
      </c>
      <c r="F16" s="52" t="s">
        <v>69</v>
      </c>
    </row>
    <row r="17" spans="1:6" ht="42.75" x14ac:dyDescent="0.25">
      <c r="A17" s="193" t="s">
        <v>40</v>
      </c>
      <c r="B17" s="52" t="str">
        <f>'Proyecto 3'!B10</f>
        <v>1. Programa de formación, actualización y profesionalización del personal docente implementado en los Centros EMSaD.</v>
      </c>
      <c r="C17" s="52" t="str">
        <f>'Proyecto 3'!N10</f>
        <v>Porcentaje de docentes capacitados del total del personal docente de los Centros EMSaD.</v>
      </c>
      <c r="D17" s="52" t="s">
        <v>367</v>
      </c>
      <c r="E17" s="52" t="s">
        <v>70</v>
      </c>
      <c r="F17" s="52" t="s">
        <v>71</v>
      </c>
    </row>
    <row r="18" spans="1:6" ht="57" customHeight="1" x14ac:dyDescent="0.25">
      <c r="A18" s="194"/>
      <c r="B18" s="52" t="str">
        <f>'Proyecto 3'!B12</f>
        <v>2. Programa de mejora continua implementado en los Centros EMSaD.</v>
      </c>
      <c r="C18" s="52" t="str">
        <f>'Proyecto 3'!N12</f>
        <v>Porcentaje de Centros EMSaD con PMC elaborado y en seguimiento.</v>
      </c>
      <c r="D18" s="52" t="s">
        <v>377</v>
      </c>
      <c r="E18" s="52" t="s">
        <v>176</v>
      </c>
      <c r="F18" s="52" t="s">
        <v>177</v>
      </c>
    </row>
    <row r="19" spans="1:6" ht="91.5" customHeight="1" x14ac:dyDescent="0.25">
      <c r="A19" s="179"/>
      <c r="B19" s="52" t="str">
        <f>'Proyecto 3'!B15</f>
        <v>3. Programa de ingreso, permanencia, promoción y reconocimiento docente implementado en los Centros EMSaD.</v>
      </c>
      <c r="C19" s="52" t="str">
        <f>'Proyecto 3'!N15</f>
        <v>Porcentaje de docentes con procesos de ingreso, permanencia, promoción o reconocimiento concluidos del total de personal docente.</v>
      </c>
      <c r="D19" s="52" t="s">
        <v>380</v>
      </c>
      <c r="E19" s="52" t="s">
        <v>72</v>
      </c>
      <c r="F19" s="52" t="s">
        <v>178</v>
      </c>
    </row>
    <row r="20" spans="1:6" ht="42.75" x14ac:dyDescent="0.25">
      <c r="A20" s="191" t="s">
        <v>41</v>
      </c>
      <c r="B20" s="52" t="str">
        <f>'Proyecto 3'!B11</f>
        <v>1.1. Proporcionar cursos de capacitación al personal docente y directivo de EMSaD.</v>
      </c>
      <c r="C20" s="131" t="str">
        <f>'Proyecto 3'!N11</f>
        <v>Número de procesos de capacitación a docentes de EMSaD implementados</v>
      </c>
      <c r="D20" s="132"/>
      <c r="E20" s="52" t="s">
        <v>73</v>
      </c>
      <c r="F20" s="52" t="s">
        <v>71</v>
      </c>
    </row>
    <row r="21" spans="1:6" ht="57" x14ac:dyDescent="0.25">
      <c r="A21" s="177"/>
      <c r="B21" s="52" t="str">
        <f>'Proyecto 3'!B13</f>
        <v>2.1 Coordinar la elaboración del PMC de los 25 Centros EMSaD supervisando el establecimiento de las metas.</v>
      </c>
      <c r="C21" s="131" t="str">
        <f>'Proyecto 3'!N13</f>
        <v>Número de PMC elaborados en los centros EMSaD</v>
      </c>
      <c r="D21" s="132"/>
      <c r="E21" s="52" t="s">
        <v>72</v>
      </c>
      <c r="F21" s="52" t="s">
        <v>179</v>
      </c>
    </row>
    <row r="22" spans="1:6" ht="57" x14ac:dyDescent="0.25">
      <c r="A22" s="177"/>
      <c r="B22" s="52" t="str">
        <f>'Proyecto 3'!B14</f>
        <v>2.2 Realizar el seguimiento semestral del logro de las metas del Plan de Mejora Continua de los 25 Centros EMSaD</v>
      </c>
      <c r="C22" s="131" t="str">
        <f>'Proyecto 3'!N14</f>
        <v>Número de metas evaluadas para el Plan de Mejora Continua</v>
      </c>
      <c r="D22" s="132"/>
      <c r="E22" s="77" t="s">
        <v>249</v>
      </c>
      <c r="F22" s="77" t="s">
        <v>250</v>
      </c>
    </row>
    <row r="23" spans="1:6" ht="57" x14ac:dyDescent="0.25">
      <c r="A23" s="177"/>
      <c r="B23" s="52" t="str">
        <f>'Proyecto 3'!B16</f>
        <v>3.1. Ejecutar la normatividad aplicable para los procesos de ingreso, promoción y reconocimiento del personal docente.</v>
      </c>
      <c r="C23" s="131" t="str">
        <f>'Proyecto 3'!N16</f>
        <v>Número de procesos implementados para el ingreso, permanencia y promoción del personal docente</v>
      </c>
      <c r="D23" s="132"/>
      <c r="E23" s="52" t="s">
        <v>72</v>
      </c>
      <c r="F23" s="52" t="s">
        <v>74</v>
      </c>
    </row>
  </sheetData>
  <mergeCells count="23">
    <mergeCell ref="C20:D20"/>
    <mergeCell ref="B13:B14"/>
    <mergeCell ref="C13:C14"/>
    <mergeCell ref="D13:D14"/>
    <mergeCell ref="B11:F11"/>
    <mergeCell ref="B12:F12"/>
    <mergeCell ref="E13:E14"/>
    <mergeCell ref="C23:D23"/>
    <mergeCell ref="B6:F6"/>
    <mergeCell ref="A1:F1"/>
    <mergeCell ref="A2:F2"/>
    <mergeCell ref="B3:F3"/>
    <mergeCell ref="B4:F4"/>
    <mergeCell ref="B5:F5"/>
    <mergeCell ref="A20:A23"/>
    <mergeCell ref="F13:F14"/>
    <mergeCell ref="A17:A19"/>
    <mergeCell ref="A7:F7"/>
    <mergeCell ref="B8:F8"/>
    <mergeCell ref="B9:F9"/>
    <mergeCell ref="B10:F10"/>
    <mergeCell ref="C21:D21"/>
    <mergeCell ref="C22:D22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N19"/>
  <sheetViews>
    <sheetView view="pageBreakPreview" topLeftCell="A7" zoomScale="110" zoomScaleNormal="100" zoomScaleSheetLayoutView="110" workbookViewId="0">
      <selection activeCell="E11" sqref="E11"/>
    </sheetView>
  </sheetViews>
  <sheetFormatPr baseColWidth="10" defaultRowHeight="15" x14ac:dyDescent="0.25"/>
  <cols>
    <col min="1" max="1" width="24.5703125" style="1" customWidth="1"/>
    <col min="2" max="2" width="34.140625" style="1" customWidth="1"/>
    <col min="3" max="3" width="10.42578125" style="1" bestFit="1" customWidth="1"/>
    <col min="4" max="4" width="7.140625" style="1" customWidth="1"/>
    <col min="5" max="5" width="8" style="1" customWidth="1"/>
    <col min="6" max="6" width="7.140625" style="1" customWidth="1"/>
    <col min="7" max="7" width="8.28515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28" style="1" customWidth="1"/>
  </cols>
  <sheetData>
    <row r="2" spans="1:14" ht="17.25" x14ac:dyDescent="0.25"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25">
      <c r="B3" s="119" t="s">
        <v>75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7.25" x14ac:dyDescent="0.25"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2</v>
      </c>
      <c r="B6" s="181" t="s">
        <v>172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 x14ac:dyDescent="0.25">
      <c r="A7" s="34" t="s">
        <v>3</v>
      </c>
      <c r="B7" s="181" t="s">
        <v>76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4" ht="36.75" customHeight="1" x14ac:dyDescent="0.25">
      <c r="A8" s="130" t="s">
        <v>4</v>
      </c>
      <c r="B8" s="117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5" t="s">
        <v>7</v>
      </c>
      <c r="M8" s="117" t="s">
        <v>8</v>
      </c>
      <c r="N8" s="118" t="s">
        <v>3</v>
      </c>
    </row>
    <row r="9" spans="1:14" x14ac:dyDescent="0.25">
      <c r="A9" s="130"/>
      <c r="B9" s="117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6"/>
      <c r="M9" s="117"/>
      <c r="N9" s="118"/>
    </row>
    <row r="10" spans="1:14" ht="51" x14ac:dyDescent="0.25">
      <c r="A10" s="36" t="s">
        <v>11</v>
      </c>
      <c r="B10" s="37" t="s">
        <v>365</v>
      </c>
      <c r="C10" s="111">
        <f>SUM(D10,F10,H10,J10)</f>
        <v>1</v>
      </c>
      <c r="D10" s="111">
        <v>0.5</v>
      </c>
      <c r="E10" s="110">
        <v>0.5</v>
      </c>
      <c r="F10" s="38">
        <v>0</v>
      </c>
      <c r="G10" s="38">
        <v>0</v>
      </c>
      <c r="H10" s="111">
        <v>0.5</v>
      </c>
      <c r="I10" s="38">
        <v>0</v>
      </c>
      <c r="J10" s="38">
        <v>0</v>
      </c>
      <c r="K10" s="38">
        <v>0</v>
      </c>
      <c r="L10" s="39">
        <f t="shared" ref="L10:L16" si="0">SUM(E10,G10,I10,K10)/C10</f>
        <v>0.5</v>
      </c>
      <c r="M10" s="53" t="s">
        <v>161</v>
      </c>
      <c r="N10" s="37" t="s">
        <v>366</v>
      </c>
    </row>
    <row r="11" spans="1:14" ht="38.25" x14ac:dyDescent="0.25">
      <c r="A11" s="21" t="s">
        <v>12</v>
      </c>
      <c r="B11" s="57" t="s">
        <v>282</v>
      </c>
      <c r="C11" s="43">
        <f t="shared" ref="C11:C16" si="1">SUM(D11,F11,H11,J11)</f>
        <v>2</v>
      </c>
      <c r="D11" s="43">
        <v>1</v>
      </c>
      <c r="E11" s="43">
        <v>1</v>
      </c>
      <c r="F11" s="43">
        <v>0</v>
      </c>
      <c r="G11" s="43">
        <v>0</v>
      </c>
      <c r="H11" s="43">
        <v>1</v>
      </c>
      <c r="I11" s="43">
        <v>0</v>
      </c>
      <c r="J11" s="43">
        <v>0</v>
      </c>
      <c r="K11" s="43">
        <v>0</v>
      </c>
      <c r="L11" s="44">
        <f t="shared" si="0"/>
        <v>0.5</v>
      </c>
      <c r="M11" s="45" t="s">
        <v>322</v>
      </c>
      <c r="N11" s="58" t="s">
        <v>368</v>
      </c>
    </row>
    <row r="12" spans="1:14" ht="38.25" x14ac:dyDescent="0.25">
      <c r="A12" s="36" t="s">
        <v>14</v>
      </c>
      <c r="B12" s="47" t="s">
        <v>369</v>
      </c>
      <c r="C12" s="111">
        <f t="shared" si="1"/>
        <v>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111">
        <v>1</v>
      </c>
      <c r="K12" s="38">
        <v>0</v>
      </c>
      <c r="L12" s="39">
        <f t="shared" si="0"/>
        <v>0</v>
      </c>
      <c r="M12" s="53" t="s">
        <v>161</v>
      </c>
      <c r="N12" s="37" t="s">
        <v>371</v>
      </c>
    </row>
    <row r="13" spans="1:14" ht="51" x14ac:dyDescent="0.25">
      <c r="A13" s="158" t="s">
        <v>12</v>
      </c>
      <c r="B13" s="58" t="s">
        <v>305</v>
      </c>
      <c r="C13" s="43">
        <f t="shared" si="1"/>
        <v>25</v>
      </c>
      <c r="D13" s="43">
        <v>0</v>
      </c>
      <c r="E13" s="43">
        <v>0</v>
      </c>
      <c r="F13" s="43">
        <v>0</v>
      </c>
      <c r="G13" s="43">
        <v>0</v>
      </c>
      <c r="H13" s="43">
        <v>25</v>
      </c>
      <c r="I13" s="43">
        <v>0</v>
      </c>
      <c r="J13" s="43">
        <v>0</v>
      </c>
      <c r="K13" s="43">
        <v>0</v>
      </c>
      <c r="L13" s="44">
        <f t="shared" si="0"/>
        <v>0</v>
      </c>
      <c r="M13" s="45" t="s">
        <v>373</v>
      </c>
      <c r="N13" s="58" t="s">
        <v>372</v>
      </c>
    </row>
    <row r="14" spans="1:14" ht="51" x14ac:dyDescent="0.25">
      <c r="A14" s="160"/>
      <c r="B14" s="58" t="s">
        <v>306</v>
      </c>
      <c r="C14" s="43">
        <f t="shared" si="1"/>
        <v>2</v>
      </c>
      <c r="D14" s="43">
        <v>0</v>
      </c>
      <c r="E14" s="43">
        <v>0</v>
      </c>
      <c r="F14" s="43">
        <v>1</v>
      </c>
      <c r="G14" s="43">
        <v>0</v>
      </c>
      <c r="H14" s="43">
        <v>0</v>
      </c>
      <c r="I14" s="43">
        <v>0</v>
      </c>
      <c r="J14" s="43">
        <v>1</v>
      </c>
      <c r="K14" s="43">
        <v>0</v>
      </c>
      <c r="L14" s="44">
        <f t="shared" si="0"/>
        <v>0</v>
      </c>
      <c r="M14" s="45" t="s">
        <v>374</v>
      </c>
      <c r="N14" s="58" t="s">
        <v>375</v>
      </c>
    </row>
    <row r="15" spans="1:14" ht="63.75" x14ac:dyDescent="0.25">
      <c r="A15" s="36" t="s">
        <v>91</v>
      </c>
      <c r="B15" s="47" t="s">
        <v>370</v>
      </c>
      <c r="C15" s="111">
        <f t="shared" si="1"/>
        <v>1</v>
      </c>
      <c r="D15" s="38">
        <v>0</v>
      </c>
      <c r="E15" s="38">
        <v>0</v>
      </c>
      <c r="F15" s="38">
        <v>0</v>
      </c>
      <c r="G15" s="38">
        <v>0</v>
      </c>
      <c r="H15" s="110">
        <v>1</v>
      </c>
      <c r="I15" s="38">
        <v>0</v>
      </c>
      <c r="J15" s="38">
        <v>0</v>
      </c>
      <c r="K15" s="38">
        <v>0</v>
      </c>
      <c r="L15" s="39">
        <f t="shared" si="0"/>
        <v>0</v>
      </c>
      <c r="M15" s="53" t="s">
        <v>161</v>
      </c>
      <c r="N15" s="37" t="s">
        <v>379</v>
      </c>
    </row>
    <row r="16" spans="1:14" ht="51" x14ac:dyDescent="0.25">
      <c r="A16" s="48" t="s">
        <v>12</v>
      </c>
      <c r="B16" s="58" t="s">
        <v>283</v>
      </c>
      <c r="C16" s="43">
        <f t="shared" si="1"/>
        <v>2</v>
      </c>
      <c r="D16" s="43">
        <v>1</v>
      </c>
      <c r="E16" s="43">
        <v>1</v>
      </c>
      <c r="F16" s="43">
        <v>0</v>
      </c>
      <c r="G16" s="43">
        <v>0</v>
      </c>
      <c r="H16" s="43">
        <v>1</v>
      </c>
      <c r="I16" s="43">
        <v>0</v>
      </c>
      <c r="J16" s="43">
        <v>0</v>
      </c>
      <c r="K16" s="43">
        <v>0</v>
      </c>
      <c r="L16" s="44">
        <f t="shared" si="0"/>
        <v>0.5</v>
      </c>
      <c r="M16" s="45" t="s">
        <v>378</v>
      </c>
      <c r="N16" s="58" t="s">
        <v>376</v>
      </c>
    </row>
    <row r="17" spans="3:11" x14ac:dyDescent="0.25">
      <c r="C17" s="49"/>
    </row>
    <row r="18" spans="3:11" x14ac:dyDescent="0.25">
      <c r="C18" s="50">
        <f>SUM(C11,C13:C14,C16)</f>
        <v>31</v>
      </c>
      <c r="D18" s="50">
        <f t="shared" ref="D18:K18" si="2">SUM(D11,D13:D14,D16)</f>
        <v>2</v>
      </c>
      <c r="E18" s="50">
        <f t="shared" si="2"/>
        <v>2</v>
      </c>
      <c r="F18" s="50">
        <f t="shared" si="2"/>
        <v>1</v>
      </c>
      <c r="G18" s="50">
        <f t="shared" si="2"/>
        <v>0</v>
      </c>
      <c r="H18" s="50">
        <f t="shared" si="2"/>
        <v>27</v>
      </c>
      <c r="I18" s="50">
        <f t="shared" si="2"/>
        <v>0</v>
      </c>
      <c r="J18" s="50">
        <f t="shared" si="2"/>
        <v>1</v>
      </c>
      <c r="K18" s="50">
        <f t="shared" si="2"/>
        <v>0</v>
      </c>
    </row>
    <row r="19" spans="3:11" s="1" customFormat="1" x14ac:dyDescent="0.25">
      <c r="C19" s="50"/>
    </row>
  </sheetData>
  <mergeCells count="16">
    <mergeCell ref="A13:A14"/>
    <mergeCell ref="H8:I8"/>
    <mergeCell ref="J8:K8"/>
    <mergeCell ref="L8:L9"/>
    <mergeCell ref="M8:M9"/>
    <mergeCell ref="A8:A9"/>
    <mergeCell ref="N8:N9"/>
    <mergeCell ref="C2:L2"/>
    <mergeCell ref="B3:N3"/>
    <mergeCell ref="C4:L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scale="6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31"/>
  <sheetViews>
    <sheetView view="pageBreakPreview" topLeftCell="A18" zoomScaleNormal="100" zoomScaleSheetLayoutView="100" workbookViewId="0">
      <selection activeCell="D20" sqref="D20"/>
    </sheetView>
  </sheetViews>
  <sheetFormatPr baseColWidth="10" defaultRowHeight="15" x14ac:dyDescent="0.25"/>
  <cols>
    <col min="1" max="1" width="24.5703125" customWidth="1"/>
    <col min="2" max="2" width="41.85546875" customWidth="1"/>
    <col min="3" max="3" width="34.140625" customWidth="1"/>
    <col min="4" max="4" width="31.28515625" customWidth="1"/>
    <col min="5" max="5" width="45.140625" customWidth="1"/>
    <col min="6" max="6" width="43" customWidth="1"/>
  </cols>
  <sheetData>
    <row r="1" spans="1:6" ht="18.75" x14ac:dyDescent="0.25">
      <c r="A1" s="199" t="s">
        <v>15</v>
      </c>
      <c r="B1" s="200"/>
      <c r="C1" s="200"/>
      <c r="D1" s="200"/>
      <c r="E1" s="200"/>
      <c r="F1" s="201"/>
    </row>
    <row r="2" spans="1:6" x14ac:dyDescent="0.25">
      <c r="A2" s="202"/>
      <c r="B2" s="203"/>
      <c r="C2" s="203"/>
      <c r="D2" s="203"/>
      <c r="E2" s="203"/>
      <c r="F2" s="204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ht="41.25" customHeight="1" x14ac:dyDescent="0.25">
      <c r="A5" s="30" t="s">
        <v>20</v>
      </c>
      <c r="B5" s="175" t="s">
        <v>78</v>
      </c>
      <c r="C5" s="175"/>
      <c r="D5" s="175"/>
      <c r="E5" s="175"/>
      <c r="F5" s="175"/>
    </row>
    <row r="6" spans="1:6" x14ac:dyDescent="0.25">
      <c r="A6" s="30" t="s">
        <v>22</v>
      </c>
      <c r="B6" s="168" t="s">
        <v>79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x14ac:dyDescent="0.25">
      <c r="A8" s="30" t="s">
        <v>18</v>
      </c>
      <c r="B8" s="168" t="s">
        <v>80</v>
      </c>
      <c r="C8" s="168"/>
      <c r="D8" s="168"/>
      <c r="E8" s="168"/>
      <c r="F8" s="168"/>
    </row>
    <row r="9" spans="1:6" x14ac:dyDescent="0.25">
      <c r="A9" s="30" t="s">
        <v>20</v>
      </c>
      <c r="B9" s="168" t="s">
        <v>81</v>
      </c>
      <c r="C9" s="168"/>
      <c r="D9" s="168"/>
      <c r="E9" s="168"/>
      <c r="F9" s="168"/>
    </row>
    <row r="10" spans="1:6" x14ac:dyDescent="0.25">
      <c r="A10" s="31" t="s">
        <v>22</v>
      </c>
      <c r="B10" s="175" t="s">
        <v>82</v>
      </c>
      <c r="C10" s="175"/>
      <c r="D10" s="175"/>
      <c r="E10" s="175"/>
      <c r="F10" s="175"/>
    </row>
    <row r="11" spans="1:6" x14ac:dyDescent="0.25">
      <c r="A11" s="31" t="s">
        <v>28</v>
      </c>
      <c r="B11" s="198" t="s">
        <v>83</v>
      </c>
      <c r="C11" s="198"/>
      <c r="D11" s="198"/>
      <c r="E11" s="198"/>
      <c r="F11" s="198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192" t="s">
        <v>33</v>
      </c>
      <c r="C13" s="192" t="s">
        <v>34</v>
      </c>
      <c r="D13" s="192" t="s">
        <v>35</v>
      </c>
      <c r="E13" s="192" t="s">
        <v>36</v>
      </c>
      <c r="F13" s="192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71.25" x14ac:dyDescent="0.25">
      <c r="A15" s="51" t="s">
        <v>38</v>
      </c>
      <c r="B15" s="73" t="s">
        <v>187</v>
      </c>
      <c r="C15" s="73" t="s">
        <v>188</v>
      </c>
      <c r="D15" s="73" t="s">
        <v>189</v>
      </c>
      <c r="E15" s="73" t="s">
        <v>190</v>
      </c>
      <c r="F15" s="73" t="s">
        <v>191</v>
      </c>
    </row>
    <row r="16" spans="1:6" ht="66" customHeight="1" x14ac:dyDescent="0.25">
      <c r="A16" s="51" t="s">
        <v>39</v>
      </c>
      <c r="B16" s="73" t="s">
        <v>251</v>
      </c>
      <c r="C16" s="73" t="s">
        <v>84</v>
      </c>
      <c r="D16" s="73" t="s">
        <v>85</v>
      </c>
      <c r="E16" s="73" t="s">
        <v>181</v>
      </c>
      <c r="F16" s="73" t="s">
        <v>192</v>
      </c>
    </row>
    <row r="17" spans="1:6" ht="74.25" customHeight="1" x14ac:dyDescent="0.25">
      <c r="A17" s="193" t="s">
        <v>40</v>
      </c>
      <c r="B17" s="73" t="str">
        <f>'Proyecto 4'!B10</f>
        <v>1. Programa de fortalecimiento de la infraestructura física en los Centros EMSaD diagnosticado.</v>
      </c>
      <c r="C17" s="73" t="str">
        <f>'Proyecto 4'!N10</f>
        <v>Porcentaje de Centros EMSaD con diagnóstico de infraestructura elaborado.</v>
      </c>
      <c r="D17" s="73" t="s">
        <v>385</v>
      </c>
      <c r="E17" s="73" t="s">
        <v>181</v>
      </c>
      <c r="F17" s="73" t="s">
        <v>182</v>
      </c>
    </row>
    <row r="18" spans="1:6" ht="71.25" x14ac:dyDescent="0.25">
      <c r="A18" s="179"/>
      <c r="B18" s="73" t="str">
        <f>'Proyecto 4'!B12</f>
        <v>2. Programa de equipamiento de los Centros EMSaD implementado conforme a planes de estudio, necesidades y solicitudes.</v>
      </c>
      <c r="C18" s="73" t="str">
        <f>'Proyecto 4'!N12</f>
        <v>Porcentaje de Centros EMSaD equipados conforme a las necesidades detectadas y los planes de estudio.</v>
      </c>
      <c r="D18" s="73" t="s">
        <v>389</v>
      </c>
      <c r="E18" s="73" t="s">
        <v>181</v>
      </c>
      <c r="F18" s="73" t="s">
        <v>182</v>
      </c>
    </row>
    <row r="19" spans="1:6" ht="71.25" x14ac:dyDescent="0.25">
      <c r="A19" s="179"/>
      <c r="B19" s="73" t="str">
        <f>'Proyecto 4'!B14</f>
        <v>3. Programa de mantenimiento preventivo y correctivo de bienes muebles e inmuebles implementado en los Centros EMSaD.</v>
      </c>
      <c r="C19" s="73" t="str">
        <f>'Proyecto 4'!N14</f>
        <v>Porcentaje de Centros EMSaD con mantenimiento preventivo o correctivo realizado.</v>
      </c>
      <c r="D19" s="73" t="s">
        <v>393</v>
      </c>
      <c r="E19" s="73" t="s">
        <v>181</v>
      </c>
      <c r="F19" s="73" t="s">
        <v>183</v>
      </c>
    </row>
    <row r="20" spans="1:6" ht="85.5" x14ac:dyDescent="0.25">
      <c r="A20" s="179"/>
      <c r="B20" s="73" t="str">
        <f>'Proyecto 4'!B16</f>
        <v>4. Programa de equipamiento y mantenimiento de infraestructura tecnológica implementado en los Centros EMSaD y oficinas centrales.</v>
      </c>
      <c r="C20" s="73" t="str">
        <f>'Proyecto 4'!N16</f>
        <v>Porcentaje de Centros EMSaD y oficinas centrales con infraestructura tecnológica equipada y en funcionamiento.</v>
      </c>
      <c r="D20" s="73" t="s">
        <v>395</v>
      </c>
      <c r="E20" s="73" t="s">
        <v>184</v>
      </c>
      <c r="F20" s="73" t="s">
        <v>185</v>
      </c>
    </row>
    <row r="21" spans="1:6" ht="71.25" x14ac:dyDescent="0.25">
      <c r="A21" s="179"/>
      <c r="B21" s="32" t="str">
        <f>'Proyecto 4'!B19</f>
        <v>5. Programa Interno de Protección Civil implementado en los Centros EMSaD y oficinas centrales.</v>
      </c>
      <c r="C21" s="32" t="str">
        <f>'Proyecto 4'!N19</f>
        <v>Porcentaje de Centros EMSaD y oficinas centrales con el Programa Interno de Protección Civil implementado.</v>
      </c>
      <c r="D21" s="73" t="s">
        <v>403</v>
      </c>
      <c r="E21" s="32" t="s">
        <v>86</v>
      </c>
      <c r="F21" s="32" t="s">
        <v>186</v>
      </c>
    </row>
    <row r="22" spans="1:6" x14ac:dyDescent="0.25">
      <c r="A22" s="31" t="s">
        <v>28</v>
      </c>
      <c r="B22" s="198" t="s">
        <v>83</v>
      </c>
      <c r="C22" s="198"/>
      <c r="D22" s="198"/>
      <c r="E22" s="198"/>
      <c r="F22" s="198"/>
    </row>
    <row r="23" spans="1:6" ht="15.75" x14ac:dyDescent="0.25">
      <c r="A23" s="25" t="s">
        <v>30</v>
      </c>
      <c r="B23" s="144" t="s">
        <v>31</v>
      </c>
      <c r="C23" s="145"/>
      <c r="D23" s="145"/>
      <c r="E23" s="145"/>
      <c r="F23" s="146"/>
    </row>
    <row r="24" spans="1:6" ht="15.75" x14ac:dyDescent="0.25">
      <c r="A24" s="25" t="s">
        <v>32</v>
      </c>
      <c r="B24" s="192" t="s">
        <v>33</v>
      </c>
      <c r="C24" s="192" t="s">
        <v>34</v>
      </c>
      <c r="D24" s="192" t="s">
        <v>35</v>
      </c>
      <c r="E24" s="192" t="s">
        <v>36</v>
      </c>
      <c r="F24" s="192" t="s">
        <v>37</v>
      </c>
    </row>
    <row r="25" spans="1:6" ht="15.75" x14ac:dyDescent="0.25">
      <c r="A25" s="26"/>
      <c r="B25" s="136"/>
      <c r="C25" s="136"/>
      <c r="D25" s="136"/>
      <c r="E25" s="136"/>
      <c r="F25" s="136"/>
    </row>
    <row r="26" spans="1:6" ht="71.25" x14ac:dyDescent="0.25">
      <c r="A26" s="205" t="s">
        <v>41</v>
      </c>
      <c r="B26" s="32" t="str">
        <f>'Proyecto 4'!B11</f>
        <v>1.1.- Elaboración de diagnóstico de infraestructura en los centros EMSaD</v>
      </c>
      <c r="C26" s="131" t="str">
        <f>'Proyecto 4'!N11</f>
        <v>Número de diagnósticos de infraestructura a los bienes inmuebles del EMSaD realizados</v>
      </c>
      <c r="D26" s="132"/>
      <c r="E26" s="32" t="s">
        <v>194</v>
      </c>
      <c r="F26" s="32" t="s">
        <v>252</v>
      </c>
    </row>
    <row r="27" spans="1:6" ht="63.75" customHeight="1" x14ac:dyDescent="0.25">
      <c r="A27" s="177"/>
      <c r="B27" s="32" t="str">
        <f>'Proyecto 4'!B13</f>
        <v>2.1.- Atender las necesidades de mobiliario y equipamiento en los centros EMSaD</v>
      </c>
      <c r="C27" s="131" t="str">
        <f>'Proyecto 4'!N13</f>
        <v>Número de Centros EMSaD equipados o con mobiliario entregado.</v>
      </c>
      <c r="D27" s="132"/>
      <c r="E27" s="32" t="s">
        <v>87</v>
      </c>
      <c r="F27" s="32" t="s">
        <v>252</v>
      </c>
    </row>
    <row r="28" spans="1:6" ht="75" customHeight="1" x14ac:dyDescent="0.25">
      <c r="A28" s="177"/>
      <c r="B28" s="32" t="str">
        <f>'Proyecto 4'!B15</f>
        <v>3.1.- Atender las necesidades de mantenimiento preventivo y correctivo a bienes muebles e inmuebles en centros EMSaD</v>
      </c>
      <c r="C28" s="131" t="str">
        <f>'Proyecto 4'!N15</f>
        <v>Número de mantenimientos preventivo o correctivo atendidos en los centros EMSaD.</v>
      </c>
      <c r="D28" s="132"/>
      <c r="E28" s="32" t="s">
        <v>195</v>
      </c>
      <c r="F28" s="32" t="s">
        <v>183</v>
      </c>
    </row>
    <row r="29" spans="1:6" ht="58.5" customHeight="1" x14ac:dyDescent="0.25">
      <c r="A29" s="177"/>
      <c r="B29" s="32" t="str">
        <f>'Proyecto 4'!B17</f>
        <v>4.1.- Equipar con cableado estructurado planteles y oficinas centrales, así como el mantenimiento del mismo.</v>
      </c>
      <c r="C29" s="131" t="str">
        <f>'Proyecto 4'!N17</f>
        <v>Número de planteles y oficinas centrales equipados con cableado estructurado y mantenimiento realizado.</v>
      </c>
      <c r="D29" s="132"/>
      <c r="E29" s="32" t="s">
        <v>196</v>
      </c>
      <c r="F29" s="32" t="s">
        <v>253</v>
      </c>
    </row>
    <row r="30" spans="1:6" ht="54" customHeight="1" x14ac:dyDescent="0.25">
      <c r="A30" s="177"/>
      <c r="B30" s="32" t="str">
        <f>'Proyecto 4'!B18</f>
        <v>4.2.-Equipamiento y mejora en equipos tecnológicos: eléctrico, electrónico y de cómputo.</v>
      </c>
      <c r="C30" s="131" t="str">
        <f>'Proyecto 4'!N18</f>
        <v>Número de Centros EMSaD y oficinas centrales equipados o con mejora de equipos tecnológicos.</v>
      </c>
      <c r="D30" s="132"/>
      <c r="E30" s="32" t="s">
        <v>88</v>
      </c>
      <c r="F30" s="32" t="s">
        <v>197</v>
      </c>
    </row>
    <row r="31" spans="1:6" ht="42.75" x14ac:dyDescent="0.25">
      <c r="A31" s="177"/>
      <c r="B31" s="32" t="str">
        <f>'Proyecto 4'!B20</f>
        <v>5.1.- Coordinar y difundir el Programa de Protección Civil en centros EMSaD</v>
      </c>
      <c r="C31" s="131" t="str">
        <f>'Proyecto 4'!N20</f>
        <v>Número de Centros EMSaD y oficinas centrales con Programa Interno de Protección Civil difundido y en operación.</v>
      </c>
      <c r="D31" s="132"/>
      <c r="E31" s="32" t="s">
        <v>86</v>
      </c>
      <c r="F31" s="32" t="s">
        <v>186</v>
      </c>
    </row>
  </sheetData>
  <mergeCells count="32">
    <mergeCell ref="C24:C25"/>
    <mergeCell ref="D24:D25"/>
    <mergeCell ref="E24:E25"/>
    <mergeCell ref="F24:F25"/>
    <mergeCell ref="A26:A31"/>
    <mergeCell ref="C26:D26"/>
    <mergeCell ref="C27:D27"/>
    <mergeCell ref="C28:D28"/>
    <mergeCell ref="C29:D29"/>
    <mergeCell ref="C30:D30"/>
    <mergeCell ref="C31:D31"/>
    <mergeCell ref="B13:B14"/>
    <mergeCell ref="C13:C14"/>
    <mergeCell ref="D13:D14"/>
    <mergeCell ref="E13:E14"/>
    <mergeCell ref="F13:F14"/>
    <mergeCell ref="B22:F22"/>
    <mergeCell ref="B23:F23"/>
    <mergeCell ref="B24:B25"/>
    <mergeCell ref="B6:F6"/>
    <mergeCell ref="A1:F1"/>
    <mergeCell ref="A2:F2"/>
    <mergeCell ref="B3:F3"/>
    <mergeCell ref="B4:F4"/>
    <mergeCell ref="B5:F5"/>
    <mergeCell ref="A17:A21"/>
    <mergeCell ref="A7:F7"/>
    <mergeCell ref="B8:F8"/>
    <mergeCell ref="B9:F9"/>
    <mergeCell ref="B10:F10"/>
    <mergeCell ref="B11:F11"/>
    <mergeCell ref="B12:F12"/>
  </mergeCells>
  <pageMargins left="0.7" right="0.7" top="0.75" bottom="0.75" header="0.3" footer="0.3"/>
  <pageSetup scale="55" fitToHeight="0" orientation="landscape" r:id="rId1"/>
  <rowBreaks count="1" manualBreakCount="1"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22"/>
  <sheetViews>
    <sheetView view="pageBreakPreview" topLeftCell="A13" zoomScale="110" zoomScaleNormal="100" zoomScaleSheetLayoutView="110" workbookViewId="0">
      <selection activeCell="E20" sqref="E20"/>
    </sheetView>
  </sheetViews>
  <sheetFormatPr baseColWidth="10" defaultRowHeight="15" x14ac:dyDescent="0.25"/>
  <cols>
    <col min="1" max="1" width="16.140625" style="1" bestFit="1" customWidth="1"/>
    <col min="2" max="2" width="34.140625" style="1" customWidth="1"/>
    <col min="3" max="3" width="10.42578125" style="1" bestFit="1" customWidth="1"/>
    <col min="4" max="4" width="7.140625" style="1" customWidth="1"/>
    <col min="5" max="6" width="8" style="1" customWidth="1"/>
    <col min="7" max="7" width="7.140625" style="1" customWidth="1"/>
    <col min="8" max="8" width="7.28515625" style="1" customWidth="1"/>
    <col min="9" max="11" width="7.140625" style="1" customWidth="1"/>
    <col min="12" max="13" width="16.28515625" style="1" customWidth="1"/>
    <col min="14" max="14" width="31.28515625" style="1" customWidth="1"/>
  </cols>
  <sheetData>
    <row r="1" spans="1:14" x14ac:dyDescent="0.25">
      <c r="A1" s="54"/>
      <c r="B1" s="54"/>
    </row>
    <row r="2" spans="1:14" ht="17.25" x14ac:dyDescent="0.25">
      <c r="A2" s="54"/>
      <c r="B2" s="54"/>
      <c r="C2" s="119" t="s">
        <v>294</v>
      </c>
      <c r="D2" s="119"/>
      <c r="E2" s="119"/>
      <c r="F2" s="119"/>
      <c r="G2" s="119"/>
      <c r="H2" s="119"/>
      <c r="I2" s="119"/>
      <c r="J2" s="119"/>
      <c r="K2" s="119"/>
      <c r="L2" s="119"/>
      <c r="M2" s="2"/>
    </row>
    <row r="3" spans="1:14" ht="17.25" x14ac:dyDescent="0.25">
      <c r="A3" s="54"/>
      <c r="B3" s="119" t="s">
        <v>89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7.25" x14ac:dyDescent="0.25">
      <c r="A4" s="54"/>
      <c r="B4" s="54"/>
      <c r="C4" s="119" t="s">
        <v>1</v>
      </c>
      <c r="D4" s="119"/>
      <c r="E4" s="119"/>
      <c r="F4" s="119"/>
      <c r="G4" s="119"/>
      <c r="H4" s="119"/>
      <c r="I4" s="119"/>
      <c r="J4" s="119"/>
      <c r="K4" s="119"/>
      <c r="L4" s="119"/>
      <c r="M4" s="2"/>
    </row>
    <row r="5" spans="1:14" ht="18" thickBot="1" x14ac:dyDescent="0.3">
      <c r="A5" s="54"/>
      <c r="B5" s="54"/>
      <c r="C5" s="3"/>
      <c r="D5" s="3"/>
      <c r="E5" s="3"/>
      <c r="F5" s="3"/>
      <c r="G5" s="3"/>
      <c r="H5" s="3"/>
      <c r="I5" s="3"/>
      <c r="J5" s="4"/>
    </row>
    <row r="6" spans="1:14" ht="15" customHeight="1" x14ac:dyDescent="0.25">
      <c r="A6" s="55" t="s">
        <v>2</v>
      </c>
      <c r="B6" s="165" t="s">
        <v>193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ht="15" customHeight="1" x14ac:dyDescent="0.25">
      <c r="A7" s="56" t="s">
        <v>3</v>
      </c>
      <c r="B7" s="165" t="s">
        <v>84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ht="33.75" customHeight="1" x14ac:dyDescent="0.25">
      <c r="A8" s="208" t="s">
        <v>4</v>
      </c>
      <c r="B8" s="209" t="s">
        <v>5</v>
      </c>
      <c r="C8" s="117" t="s">
        <v>6</v>
      </c>
      <c r="D8" s="124" t="s">
        <v>295</v>
      </c>
      <c r="E8" s="124"/>
      <c r="F8" s="124" t="s">
        <v>296</v>
      </c>
      <c r="G8" s="124"/>
      <c r="H8" s="124" t="s">
        <v>297</v>
      </c>
      <c r="I8" s="124"/>
      <c r="J8" s="124" t="s">
        <v>298</v>
      </c>
      <c r="K8" s="124"/>
      <c r="L8" s="117" t="s">
        <v>7</v>
      </c>
      <c r="M8" s="117" t="s">
        <v>8</v>
      </c>
      <c r="N8" s="118" t="s">
        <v>3</v>
      </c>
    </row>
    <row r="9" spans="1:14" ht="27.75" customHeight="1" x14ac:dyDescent="0.25">
      <c r="A9" s="208"/>
      <c r="B9" s="209"/>
      <c r="C9" s="117"/>
      <c r="D9" s="35" t="s">
        <v>9</v>
      </c>
      <c r="E9" s="35" t="s">
        <v>10</v>
      </c>
      <c r="F9" s="35" t="s">
        <v>9</v>
      </c>
      <c r="G9" s="35" t="s">
        <v>10</v>
      </c>
      <c r="H9" s="35" t="s">
        <v>9</v>
      </c>
      <c r="I9" s="35" t="s">
        <v>10</v>
      </c>
      <c r="J9" s="35" t="s">
        <v>9</v>
      </c>
      <c r="K9" s="35" t="s">
        <v>10</v>
      </c>
      <c r="L9" s="117"/>
      <c r="M9" s="117"/>
      <c r="N9" s="118"/>
    </row>
    <row r="10" spans="1:14" ht="38.25" x14ac:dyDescent="0.25">
      <c r="A10" s="62" t="s">
        <v>11</v>
      </c>
      <c r="B10" s="68" t="s">
        <v>381</v>
      </c>
      <c r="C10" s="113">
        <f>J10+H10+F10+D10</f>
        <v>1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112">
        <v>1</v>
      </c>
      <c r="K10" s="78">
        <v>0</v>
      </c>
      <c r="L10" s="79">
        <f t="shared" ref="L10:L20" si="0">SUM(E10,G10,I10,K10)/C10</f>
        <v>0</v>
      </c>
      <c r="M10" s="80" t="s">
        <v>161</v>
      </c>
      <c r="N10" s="74" t="s">
        <v>382</v>
      </c>
    </row>
    <row r="11" spans="1:14" ht="38.25" x14ac:dyDescent="0.25">
      <c r="A11" s="81" t="s">
        <v>12</v>
      </c>
      <c r="B11" s="82" t="s">
        <v>180</v>
      </c>
      <c r="C11" s="83">
        <f t="shared" ref="C11:C20" si="1">J11+H11+F11+D11</f>
        <v>2</v>
      </c>
      <c r="D11" s="83">
        <v>1</v>
      </c>
      <c r="E11" s="83">
        <v>1</v>
      </c>
      <c r="F11" s="83">
        <v>0</v>
      </c>
      <c r="G11" s="83">
        <v>0</v>
      </c>
      <c r="H11" s="83">
        <v>1</v>
      </c>
      <c r="I11" s="83">
        <v>0</v>
      </c>
      <c r="J11" s="83">
        <v>0</v>
      </c>
      <c r="K11" s="83">
        <v>0</v>
      </c>
      <c r="L11" s="84">
        <f t="shared" si="0"/>
        <v>0.5</v>
      </c>
      <c r="M11" s="85" t="s">
        <v>383</v>
      </c>
      <c r="N11" s="71" t="s">
        <v>384</v>
      </c>
    </row>
    <row r="12" spans="1:14" ht="51" x14ac:dyDescent="0.25">
      <c r="A12" s="62" t="s">
        <v>14</v>
      </c>
      <c r="B12" s="68" t="s">
        <v>469</v>
      </c>
      <c r="C12" s="113">
        <f t="shared" si="1"/>
        <v>0.08</v>
      </c>
      <c r="D12" s="79">
        <f>2/25</f>
        <v>0.08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f t="shared" si="0"/>
        <v>0</v>
      </c>
      <c r="M12" s="80" t="s">
        <v>130</v>
      </c>
      <c r="N12" s="74" t="s">
        <v>386</v>
      </c>
    </row>
    <row r="13" spans="1:14" ht="38.25" x14ac:dyDescent="0.25">
      <c r="A13" s="81" t="s">
        <v>12</v>
      </c>
      <c r="B13" s="86" t="s">
        <v>90</v>
      </c>
      <c r="C13" s="83">
        <f t="shared" si="1"/>
        <v>1</v>
      </c>
      <c r="D13" s="83">
        <v>1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4">
        <f t="shared" si="0"/>
        <v>0</v>
      </c>
      <c r="M13" s="85" t="s">
        <v>388</v>
      </c>
      <c r="N13" s="71" t="s">
        <v>387</v>
      </c>
    </row>
    <row r="14" spans="1:14" ht="51" x14ac:dyDescent="0.25">
      <c r="A14" s="62" t="s">
        <v>91</v>
      </c>
      <c r="B14" s="68" t="s">
        <v>390</v>
      </c>
      <c r="C14" s="113">
        <f t="shared" si="1"/>
        <v>0.04</v>
      </c>
      <c r="D14" s="78">
        <v>0</v>
      </c>
      <c r="E14" s="78">
        <v>0</v>
      </c>
      <c r="F14" s="79">
        <f>1/25</f>
        <v>0.04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9">
        <f t="shared" si="0"/>
        <v>0</v>
      </c>
      <c r="M14" s="80" t="s">
        <v>161</v>
      </c>
      <c r="N14" s="74" t="s">
        <v>391</v>
      </c>
    </row>
    <row r="15" spans="1:14" ht="51" x14ac:dyDescent="0.25">
      <c r="A15" s="81" t="s">
        <v>12</v>
      </c>
      <c r="B15" s="86" t="s">
        <v>284</v>
      </c>
      <c r="C15" s="83">
        <f t="shared" si="1"/>
        <v>1</v>
      </c>
      <c r="D15" s="83">
        <v>0</v>
      </c>
      <c r="E15" s="83">
        <v>0</v>
      </c>
      <c r="F15" s="83">
        <v>1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4">
        <f t="shared" si="0"/>
        <v>0</v>
      </c>
      <c r="M15" s="85" t="s">
        <v>388</v>
      </c>
      <c r="N15" s="71" t="s">
        <v>392</v>
      </c>
    </row>
    <row r="16" spans="1:14" ht="51" x14ac:dyDescent="0.25">
      <c r="A16" s="62" t="s">
        <v>92</v>
      </c>
      <c r="B16" s="68" t="s">
        <v>400</v>
      </c>
      <c r="C16" s="113">
        <f t="shared" si="1"/>
        <v>0.08</v>
      </c>
      <c r="D16" s="78">
        <v>0</v>
      </c>
      <c r="E16" s="78">
        <v>0</v>
      </c>
      <c r="F16" s="79">
        <f>1/25</f>
        <v>0.04</v>
      </c>
      <c r="G16" s="78">
        <v>0</v>
      </c>
      <c r="H16" s="78">
        <v>0</v>
      </c>
      <c r="I16" s="78">
        <v>0</v>
      </c>
      <c r="J16" s="79">
        <f>1/25</f>
        <v>0.04</v>
      </c>
      <c r="K16" s="78">
        <v>0</v>
      </c>
      <c r="L16" s="79">
        <f t="shared" si="0"/>
        <v>0</v>
      </c>
      <c r="M16" s="80" t="s">
        <v>161</v>
      </c>
      <c r="N16" s="74" t="s">
        <v>394</v>
      </c>
    </row>
    <row r="17" spans="1:14" ht="51" x14ac:dyDescent="0.25">
      <c r="A17" s="206" t="s">
        <v>12</v>
      </c>
      <c r="B17" s="82" t="s">
        <v>93</v>
      </c>
      <c r="C17" s="83">
        <f t="shared" si="1"/>
        <v>4</v>
      </c>
      <c r="D17" s="83">
        <v>1</v>
      </c>
      <c r="E17" s="83">
        <v>1</v>
      </c>
      <c r="F17" s="83">
        <v>1</v>
      </c>
      <c r="G17" s="83">
        <v>0</v>
      </c>
      <c r="H17" s="83">
        <v>1</v>
      </c>
      <c r="I17" s="83">
        <v>0</v>
      </c>
      <c r="J17" s="83">
        <v>1</v>
      </c>
      <c r="K17" s="83">
        <v>0</v>
      </c>
      <c r="L17" s="84">
        <f t="shared" si="0"/>
        <v>0.25</v>
      </c>
      <c r="M17" s="85" t="s">
        <v>397</v>
      </c>
      <c r="N17" s="71" t="s">
        <v>396</v>
      </c>
    </row>
    <row r="18" spans="1:14" ht="38.25" x14ac:dyDescent="0.25">
      <c r="A18" s="207"/>
      <c r="B18" s="82" t="s">
        <v>267</v>
      </c>
      <c r="C18" s="83">
        <f t="shared" si="1"/>
        <v>2</v>
      </c>
      <c r="D18" s="83">
        <v>0</v>
      </c>
      <c r="E18" s="83">
        <v>0</v>
      </c>
      <c r="F18" s="83">
        <v>1</v>
      </c>
      <c r="G18" s="83">
        <v>0</v>
      </c>
      <c r="H18" s="83">
        <v>0</v>
      </c>
      <c r="I18" s="83">
        <v>0</v>
      </c>
      <c r="J18" s="83">
        <v>1</v>
      </c>
      <c r="K18" s="83">
        <v>0</v>
      </c>
      <c r="L18" s="84">
        <f t="shared" si="0"/>
        <v>0</v>
      </c>
      <c r="M18" s="85" t="s">
        <v>388</v>
      </c>
      <c r="N18" s="71" t="s">
        <v>398</v>
      </c>
    </row>
    <row r="19" spans="1:14" ht="51" x14ac:dyDescent="0.25">
      <c r="A19" s="90" t="s">
        <v>94</v>
      </c>
      <c r="B19" s="68" t="s">
        <v>401</v>
      </c>
      <c r="C19" s="113">
        <f t="shared" si="1"/>
        <v>1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9">
        <v>1</v>
      </c>
      <c r="K19" s="78">
        <v>0</v>
      </c>
      <c r="L19" s="79">
        <f t="shared" si="0"/>
        <v>0</v>
      </c>
      <c r="M19" s="80" t="s">
        <v>130</v>
      </c>
      <c r="N19" s="74" t="s">
        <v>399</v>
      </c>
    </row>
    <row r="20" spans="1:14" ht="51" x14ac:dyDescent="0.25">
      <c r="A20" s="91" t="s">
        <v>12</v>
      </c>
      <c r="B20" s="71" t="s">
        <v>309</v>
      </c>
      <c r="C20" s="87">
        <f t="shared" si="1"/>
        <v>52</v>
      </c>
      <c r="D20" s="87">
        <v>26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26</v>
      </c>
      <c r="K20" s="87">
        <v>0</v>
      </c>
      <c r="L20" s="88">
        <f t="shared" si="0"/>
        <v>0</v>
      </c>
      <c r="M20" s="89" t="s">
        <v>388</v>
      </c>
      <c r="N20" s="71" t="s">
        <v>402</v>
      </c>
    </row>
    <row r="22" spans="1:14" x14ac:dyDescent="0.25">
      <c r="C22" s="1">
        <f>SUM(C11,C13,C15,C17:C18,C20)</f>
        <v>62</v>
      </c>
      <c r="D22" s="1">
        <f t="shared" ref="D22:K22" si="2">SUM(D11,D13,D15,D17:D18,D20)</f>
        <v>29</v>
      </c>
      <c r="E22" s="1">
        <f t="shared" si="2"/>
        <v>2</v>
      </c>
      <c r="F22" s="1">
        <f t="shared" si="2"/>
        <v>3</v>
      </c>
      <c r="G22" s="1">
        <f t="shared" si="2"/>
        <v>0</v>
      </c>
      <c r="H22" s="1">
        <f t="shared" si="2"/>
        <v>2</v>
      </c>
      <c r="I22" s="1">
        <f t="shared" si="2"/>
        <v>0</v>
      </c>
      <c r="J22" s="1">
        <f t="shared" si="2"/>
        <v>28</v>
      </c>
      <c r="K22" s="1">
        <f t="shared" si="2"/>
        <v>0</v>
      </c>
    </row>
  </sheetData>
  <mergeCells count="16">
    <mergeCell ref="A17:A18"/>
    <mergeCell ref="A8:A9"/>
    <mergeCell ref="B8:B9"/>
    <mergeCell ref="C8:C9"/>
    <mergeCell ref="D8:E8"/>
    <mergeCell ref="J8:K8"/>
    <mergeCell ref="C2:L2"/>
    <mergeCell ref="B3:N3"/>
    <mergeCell ref="C4:L4"/>
    <mergeCell ref="B6:N6"/>
    <mergeCell ref="B7:N7"/>
    <mergeCell ref="L8:L9"/>
    <mergeCell ref="M8:M9"/>
    <mergeCell ref="N8:N9"/>
    <mergeCell ref="F8:G8"/>
    <mergeCell ref="H8:I8"/>
  </mergeCells>
  <pageMargins left="0.7" right="0.7" top="0.75" bottom="0.75" header="0.3" footer="0.3"/>
  <pageSetup scale="6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31"/>
  <sheetViews>
    <sheetView view="pageBreakPreview" topLeftCell="A22" zoomScaleNormal="100" zoomScaleSheetLayoutView="100" workbookViewId="0">
      <selection activeCell="B29" sqref="B29"/>
    </sheetView>
  </sheetViews>
  <sheetFormatPr baseColWidth="10" defaultRowHeight="15" x14ac:dyDescent="0.25"/>
  <cols>
    <col min="1" max="1" width="20.85546875" customWidth="1"/>
    <col min="2" max="2" width="45.85546875" customWidth="1"/>
    <col min="3" max="3" width="38.140625" customWidth="1"/>
    <col min="4" max="4" width="44.140625" customWidth="1"/>
    <col min="5" max="5" width="41.28515625" customWidth="1"/>
    <col min="6" max="6" width="44.42578125" customWidth="1"/>
  </cols>
  <sheetData>
    <row r="1" spans="1:6" ht="18.75" x14ac:dyDescent="0.25">
      <c r="A1" s="199" t="s">
        <v>15</v>
      </c>
      <c r="B1" s="200"/>
      <c r="C1" s="200"/>
      <c r="D1" s="200"/>
      <c r="E1" s="200"/>
      <c r="F1" s="201"/>
    </row>
    <row r="2" spans="1:6" x14ac:dyDescent="0.25">
      <c r="A2" s="202"/>
      <c r="B2" s="203"/>
      <c r="C2" s="203"/>
      <c r="D2" s="203"/>
      <c r="E2" s="203"/>
      <c r="F2" s="204"/>
    </row>
    <row r="3" spans="1:6" x14ac:dyDescent="0.25">
      <c r="A3" s="29" t="s">
        <v>16</v>
      </c>
      <c r="B3" s="168" t="s">
        <v>17</v>
      </c>
      <c r="C3" s="168"/>
      <c r="D3" s="168"/>
      <c r="E3" s="168"/>
      <c r="F3" s="168"/>
    </row>
    <row r="4" spans="1:6" x14ac:dyDescent="0.25">
      <c r="A4" s="29" t="s">
        <v>18</v>
      </c>
      <c r="B4" s="168" t="s">
        <v>19</v>
      </c>
      <c r="C4" s="168"/>
      <c r="D4" s="168"/>
      <c r="E4" s="168"/>
      <c r="F4" s="168"/>
    </row>
    <row r="5" spans="1:6" ht="30" customHeight="1" x14ac:dyDescent="0.25">
      <c r="A5" s="30" t="s">
        <v>20</v>
      </c>
      <c r="B5" s="175" t="s">
        <v>45</v>
      </c>
      <c r="C5" s="175"/>
      <c r="D5" s="175"/>
      <c r="E5" s="175"/>
      <c r="F5" s="175"/>
    </row>
    <row r="6" spans="1:6" x14ac:dyDescent="0.25">
      <c r="A6" s="30" t="s">
        <v>22</v>
      </c>
      <c r="B6" s="168" t="s">
        <v>46</v>
      </c>
      <c r="C6" s="168"/>
      <c r="D6" s="168"/>
      <c r="E6" s="168"/>
      <c r="F6" s="168"/>
    </row>
    <row r="7" spans="1:6" ht="18.75" x14ac:dyDescent="0.25">
      <c r="A7" s="137" t="s">
        <v>24</v>
      </c>
      <c r="B7" s="138"/>
      <c r="C7" s="138"/>
      <c r="D7" s="138"/>
      <c r="E7" s="138"/>
      <c r="F7" s="139"/>
    </row>
    <row r="8" spans="1:6" x14ac:dyDescent="0.25">
      <c r="A8" s="30" t="s">
        <v>18</v>
      </c>
      <c r="B8" s="168" t="s">
        <v>95</v>
      </c>
      <c r="C8" s="168"/>
      <c r="D8" s="168"/>
      <c r="E8" s="168"/>
      <c r="F8" s="168"/>
    </row>
    <row r="9" spans="1:6" x14ac:dyDescent="0.25">
      <c r="A9" s="30" t="s">
        <v>20</v>
      </c>
      <c r="B9" s="168" t="s">
        <v>96</v>
      </c>
      <c r="C9" s="168"/>
      <c r="D9" s="168"/>
      <c r="E9" s="168"/>
      <c r="F9" s="168"/>
    </row>
    <row r="10" spans="1:6" x14ac:dyDescent="0.25">
      <c r="A10" s="31" t="s">
        <v>22</v>
      </c>
      <c r="B10" s="168" t="s">
        <v>97</v>
      </c>
      <c r="C10" s="168"/>
      <c r="D10" s="168"/>
      <c r="E10" s="168"/>
      <c r="F10" s="168"/>
    </row>
    <row r="11" spans="1:6" x14ac:dyDescent="0.25">
      <c r="A11" s="31" t="s">
        <v>28</v>
      </c>
      <c r="B11" s="211" t="s">
        <v>98</v>
      </c>
      <c r="C11" s="212"/>
      <c r="D11" s="212"/>
      <c r="E11" s="212"/>
      <c r="F11" s="213"/>
    </row>
    <row r="12" spans="1:6" ht="15.75" x14ac:dyDescent="0.25">
      <c r="A12" s="25" t="s">
        <v>30</v>
      </c>
      <c r="B12" s="144" t="s">
        <v>31</v>
      </c>
      <c r="C12" s="145"/>
      <c r="D12" s="145"/>
      <c r="E12" s="145"/>
      <c r="F12" s="146"/>
    </row>
    <row r="13" spans="1:6" ht="15.75" x14ac:dyDescent="0.25">
      <c r="A13" s="25" t="s">
        <v>32</v>
      </c>
      <c r="B13" s="214" t="s">
        <v>33</v>
      </c>
      <c r="C13" s="214" t="s">
        <v>34</v>
      </c>
      <c r="D13" s="214" t="s">
        <v>35</v>
      </c>
      <c r="E13" s="214" t="s">
        <v>36</v>
      </c>
      <c r="F13" s="214" t="s">
        <v>37</v>
      </c>
    </row>
    <row r="14" spans="1:6" ht="15.75" x14ac:dyDescent="0.25">
      <c r="A14" s="26"/>
      <c r="B14" s="136"/>
      <c r="C14" s="136"/>
      <c r="D14" s="136"/>
      <c r="E14" s="136"/>
      <c r="F14" s="136"/>
    </row>
    <row r="15" spans="1:6" ht="71.25" x14ac:dyDescent="0.25">
      <c r="A15" s="59" t="s">
        <v>38</v>
      </c>
      <c r="B15" s="32" t="s">
        <v>198</v>
      </c>
      <c r="C15" s="32" t="s">
        <v>204</v>
      </c>
      <c r="D15" s="32" t="s">
        <v>205</v>
      </c>
      <c r="E15" s="32" t="s">
        <v>208</v>
      </c>
      <c r="F15" s="32" t="s">
        <v>99</v>
      </c>
    </row>
    <row r="16" spans="1:6" ht="57" x14ac:dyDescent="0.25">
      <c r="A16" s="59" t="s">
        <v>39</v>
      </c>
      <c r="B16" s="32" t="s">
        <v>199</v>
      </c>
      <c r="C16" s="32" t="s">
        <v>200</v>
      </c>
      <c r="D16" s="32" t="s">
        <v>201</v>
      </c>
      <c r="E16" s="32" t="s">
        <v>202</v>
      </c>
      <c r="F16" s="32" t="s">
        <v>203</v>
      </c>
    </row>
    <row r="17" spans="1:6" ht="57" x14ac:dyDescent="0.25">
      <c r="A17" s="210" t="s">
        <v>40</v>
      </c>
      <c r="B17" s="32" t="str">
        <f>'Proyecto 5'!B10</f>
        <v>1. Programa de actividades físicas y deportivas implementado en los Centros EMSaD.</v>
      </c>
      <c r="C17" s="32" t="str">
        <f>'Proyecto 5'!N10</f>
        <v>Porcentaje de Centros EMSaD que participan en el Programa de Actividades Físicas y Deportivas.</v>
      </c>
      <c r="D17" s="32" t="s">
        <v>422</v>
      </c>
      <c r="E17" s="32" t="s">
        <v>101</v>
      </c>
      <c r="F17" s="32" t="s">
        <v>209</v>
      </c>
    </row>
    <row r="18" spans="1:6" ht="57" x14ac:dyDescent="0.25">
      <c r="A18" s="148"/>
      <c r="B18" s="32" t="str">
        <f>'Proyecto 5'!B13</f>
        <v>2. Programa de Formación Integral e Inclusiva implementado en los Centros EMSaD.</v>
      </c>
      <c r="C18" s="32" t="str">
        <f>'Proyecto 5'!N13</f>
        <v>Porcentaje de Centros EMSaD que implementan acciones del Programa de Formación Integral e Inclusiva.</v>
      </c>
      <c r="D18" s="32" t="s">
        <v>421</v>
      </c>
      <c r="E18" s="32" t="s">
        <v>207</v>
      </c>
      <c r="F18" s="32" t="s">
        <v>210</v>
      </c>
    </row>
    <row r="19" spans="1:6" ht="42.75" x14ac:dyDescent="0.25">
      <c r="A19" s="148"/>
      <c r="B19" s="32" t="str">
        <f>'Proyecto 5'!B19</f>
        <v xml:space="preserve">3. Programa de Orientación Educativa. </v>
      </c>
      <c r="C19" s="32" t="str">
        <f>'Proyecto 5'!N19</f>
        <v>Porcentaje de Centros EMSaD que implementan acciones del Programa de Orientación Educativa.</v>
      </c>
      <c r="D19" s="32" t="s">
        <v>420</v>
      </c>
      <c r="E19" s="32" t="s">
        <v>102</v>
      </c>
      <c r="F19" s="32" t="s">
        <v>211</v>
      </c>
    </row>
    <row r="20" spans="1:6" x14ac:dyDescent="0.25">
      <c r="A20" s="31" t="s">
        <v>28</v>
      </c>
      <c r="B20" s="211" t="s">
        <v>98</v>
      </c>
      <c r="C20" s="212"/>
      <c r="D20" s="212"/>
      <c r="E20" s="212"/>
      <c r="F20" s="213"/>
    </row>
    <row r="21" spans="1:6" ht="15.75" x14ac:dyDescent="0.25">
      <c r="A21" s="25" t="s">
        <v>30</v>
      </c>
      <c r="B21" s="144" t="s">
        <v>31</v>
      </c>
      <c r="C21" s="145"/>
      <c r="D21" s="145"/>
      <c r="E21" s="145"/>
      <c r="F21" s="146"/>
    </row>
    <row r="22" spans="1:6" ht="15.75" x14ac:dyDescent="0.25">
      <c r="A22" s="25" t="s">
        <v>32</v>
      </c>
      <c r="B22" s="214" t="s">
        <v>33</v>
      </c>
      <c r="C22" s="214" t="s">
        <v>34</v>
      </c>
      <c r="D22" s="214" t="s">
        <v>35</v>
      </c>
      <c r="E22" s="214" t="s">
        <v>36</v>
      </c>
      <c r="F22" s="214" t="s">
        <v>37</v>
      </c>
    </row>
    <row r="23" spans="1:6" ht="15.75" x14ac:dyDescent="0.25">
      <c r="A23" s="26"/>
      <c r="B23" s="136"/>
      <c r="C23" s="136"/>
      <c r="D23" s="136"/>
      <c r="E23" s="136"/>
      <c r="F23" s="136"/>
    </row>
    <row r="24" spans="1:6" ht="57" x14ac:dyDescent="0.25">
      <c r="A24" s="205" t="s">
        <v>41</v>
      </c>
      <c r="B24" s="32" t="str">
        <f>'Proyecto 5'!B11</f>
        <v>1.1. Coordinar la participación de los estudiantes en el Encuentros Deportivos regionales y Estatal de los EMSaD</v>
      </c>
      <c r="C24" s="131" t="str">
        <f>'Proyecto 5'!N11</f>
        <v>Número de encuentros deportivos coordinados con participación de estudiantes EMSaD.</v>
      </c>
      <c r="D24" s="132"/>
      <c r="E24" s="32" t="s">
        <v>101</v>
      </c>
      <c r="F24" s="32" t="s">
        <v>209</v>
      </c>
    </row>
    <row r="25" spans="1:6" ht="57" x14ac:dyDescent="0.25">
      <c r="A25" s="177"/>
      <c r="B25" s="32" t="str">
        <f>'Proyecto 5'!B12</f>
        <v>1.2. Coordinar la participación de los estudiantes en los Juegos Deportivos Estatal y Nacional JUDENEMS</v>
      </c>
      <c r="C25" s="131" t="str">
        <f>'Proyecto 5'!N12</f>
        <v xml:space="preserve">Número de Juegos Deportivos Estatal y Nacional JUDENEMS en los que participan estudiantes EMSaD </v>
      </c>
      <c r="D25" s="132"/>
      <c r="E25" s="32" t="s">
        <v>101</v>
      </c>
      <c r="F25" s="32" t="s">
        <v>209</v>
      </c>
    </row>
    <row r="26" spans="1:6" ht="75" customHeight="1" x14ac:dyDescent="0.25">
      <c r="A26" s="177"/>
      <c r="B26" s="32" t="str">
        <f>'Proyecto 5'!B14</f>
        <v>2.1 Coordinar la realización de conferencias y talleres para fortalecer el desarrollo integral de los estudiantes.</v>
      </c>
      <c r="C26" s="131" t="str">
        <f>'Proyecto 5'!N14</f>
        <v>Número de conferencias y talleres realizados en los Centros EMSaD.</v>
      </c>
      <c r="D26" s="132"/>
      <c r="E26" s="32" t="s">
        <v>207</v>
      </c>
      <c r="F26" s="32" t="s">
        <v>210</v>
      </c>
    </row>
    <row r="27" spans="1:6" ht="57" x14ac:dyDescent="0.25">
      <c r="A27" s="177"/>
      <c r="B27" s="32" t="str">
        <f>'Proyecto 5'!B15</f>
        <v>2.2 Coordinar la realización del día de las matemáticas: "El Teorema de EMSaD".</v>
      </c>
      <c r="C27" s="131" t="str">
        <f>'Proyecto 5'!N15</f>
        <v>Número de eventos realizados en el marco del Día de las Matemáticas “El Teorema de EMSaD”.</v>
      </c>
      <c r="D27" s="132"/>
      <c r="E27" s="32" t="s">
        <v>207</v>
      </c>
      <c r="F27" s="32" t="s">
        <v>210</v>
      </c>
    </row>
    <row r="28" spans="1:6" ht="57" x14ac:dyDescent="0.25">
      <c r="A28" s="177"/>
      <c r="B28" s="32" t="str">
        <f>'Proyecto 5'!B16</f>
        <v>2.3 Coordinar la realización de actividades literarias en el marco de la Jornada de Fomento a la Lectura.</v>
      </c>
      <c r="C28" s="131" t="str">
        <f>'Proyecto 5'!N16</f>
        <v>Número de actividades literarias realizadas durante la Jornada de Fomento a la Lectura.</v>
      </c>
      <c r="D28" s="132"/>
      <c r="E28" s="32" t="s">
        <v>207</v>
      </c>
      <c r="F28" s="32" t="s">
        <v>210</v>
      </c>
    </row>
    <row r="29" spans="1:6" ht="57" x14ac:dyDescent="0.25">
      <c r="A29" s="177"/>
      <c r="B29" s="32" t="str">
        <f>'Proyecto 5'!B17</f>
        <v>2.4 Coordinar la participación de los Centros EMSaD en el concurso de Inglés.</v>
      </c>
      <c r="C29" s="131" t="str">
        <f>'Proyecto 5'!N17</f>
        <v>Número de actividades literarias realizadas en el marco de la Jornada Estatal de Fomento a la Lectura.</v>
      </c>
      <c r="D29" s="132"/>
      <c r="E29" s="32" t="s">
        <v>207</v>
      </c>
      <c r="F29" s="32" t="s">
        <v>210</v>
      </c>
    </row>
    <row r="30" spans="1:6" ht="57" x14ac:dyDescent="0.25">
      <c r="A30" s="177"/>
      <c r="B30" s="32" t="str">
        <f>'Proyecto 5'!B18</f>
        <v>2.5  Impulsar los proyectos de Ciencia y Tecnolgía</v>
      </c>
      <c r="C30" s="131" t="str">
        <f>'Proyecto 5'!N18</f>
        <v>Número de eventos en los que se presentan proyectos de Ciencia y Tecnología impulsados o presentados por estudiantes EMSaD.</v>
      </c>
      <c r="D30" s="132"/>
      <c r="E30" s="32" t="s">
        <v>207</v>
      </c>
      <c r="F30" s="32" t="s">
        <v>210</v>
      </c>
    </row>
    <row r="31" spans="1:6" ht="57" customHeight="1" x14ac:dyDescent="0.25">
      <c r="A31" s="177"/>
      <c r="B31" s="32" t="str">
        <f>'Proyecto 5'!B20</f>
        <v>3.1 Coordinar la participación de los estudiantes próximos a egresar en las ferias educativas.</v>
      </c>
      <c r="C31" s="131" t="str">
        <f>'Proyecto 5'!N20</f>
        <v>Número de ferias educativas en las que participan estudiantes del EMSaD</v>
      </c>
      <c r="D31" s="132"/>
      <c r="E31" s="32" t="s">
        <v>102</v>
      </c>
      <c r="F31" s="32" t="s">
        <v>211</v>
      </c>
    </row>
  </sheetData>
  <mergeCells count="34">
    <mergeCell ref="A24:A31"/>
    <mergeCell ref="B20:F20"/>
    <mergeCell ref="B21:F21"/>
    <mergeCell ref="B22:B23"/>
    <mergeCell ref="C22:C23"/>
    <mergeCell ref="D22:D23"/>
    <mergeCell ref="E22:E23"/>
    <mergeCell ref="F22:F23"/>
    <mergeCell ref="C24:D24"/>
    <mergeCell ref="C25:D25"/>
    <mergeCell ref="C26:D26"/>
    <mergeCell ref="C27:D27"/>
    <mergeCell ref="C28:D28"/>
    <mergeCell ref="C29:D29"/>
    <mergeCell ref="C30:D30"/>
    <mergeCell ref="C31:D31"/>
    <mergeCell ref="A17:A19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</mergeCells>
  <pageMargins left="0.7" right="0.7" top="0.75" bottom="0.75" header="0.3" footer="0.3"/>
  <pageSetup scale="52" fitToHeight="0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MIR 1</vt:lpstr>
      <vt:lpstr>Proyecto 1</vt:lpstr>
      <vt:lpstr>MIR 2</vt:lpstr>
      <vt:lpstr>Proyecto 2</vt:lpstr>
      <vt:lpstr>MIR 3</vt:lpstr>
      <vt:lpstr>Proyecto 3</vt:lpstr>
      <vt:lpstr>MIR 4</vt:lpstr>
      <vt:lpstr>Proyecto 4</vt:lpstr>
      <vt:lpstr>MIR 5</vt:lpstr>
      <vt:lpstr>Proyecto 5</vt:lpstr>
      <vt:lpstr>MIR 6</vt:lpstr>
      <vt:lpstr>Proyecto 6</vt:lpstr>
      <vt:lpstr>MIR 7</vt:lpstr>
      <vt:lpstr>Proyecto 7</vt:lpstr>
      <vt:lpstr>'MIR 1'!Área_de_impresión</vt:lpstr>
      <vt:lpstr>'Proyecto 1'!Área_de_impresión</vt:lpstr>
      <vt:lpstr>'Proyecto 2'!Área_de_impresión</vt:lpstr>
      <vt:lpstr>'Proyecto 3'!Área_de_impresión</vt:lpstr>
      <vt:lpstr>'Proyecto 4'!Área_de_impresión</vt:lpstr>
      <vt:lpstr>'Proyecto 5'!Área_de_impresión</vt:lpstr>
      <vt:lpstr>'Proyecto 6'!Área_de_impresión</vt:lpstr>
      <vt:lpstr>'Proyecto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</dc:creator>
  <cp:lastModifiedBy>Direccion General Cecyte</cp:lastModifiedBy>
  <cp:lastPrinted>2024-01-22T22:25:12Z</cp:lastPrinted>
  <dcterms:created xsi:type="dcterms:W3CDTF">2021-09-10T15:28:20Z</dcterms:created>
  <dcterms:modified xsi:type="dcterms:W3CDTF">2026-03-30T16:21:03Z</dcterms:modified>
</cp:coreProperties>
</file>